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75" yWindow="150" windowWidth="11355" windowHeight="10335"/>
  </bookViews>
  <sheets>
    <sheet name="Лист2" sheetId="4" r:id="rId1"/>
    <sheet name="Лист1" sheetId="5" r:id="rId2"/>
  </sheets>
  <calcPr calcId="125725"/>
</workbook>
</file>

<file path=xl/calcChain.xml><?xml version="1.0" encoding="utf-8"?>
<calcChain xmlns="http://schemas.openxmlformats.org/spreadsheetml/2006/main">
  <c r="F6" i="4"/>
  <c r="K9"/>
  <c r="K10"/>
  <c r="K11"/>
  <c r="K12"/>
  <c r="K13"/>
  <c r="K14"/>
  <c r="K15"/>
  <c r="K16"/>
  <c r="K17"/>
  <c r="K20"/>
  <c r="K21"/>
  <c r="K22"/>
  <c r="K23"/>
  <c r="K24"/>
  <c r="K25"/>
  <c r="K26"/>
  <c r="K27"/>
  <c r="K28"/>
  <c r="K29"/>
  <c r="K30"/>
  <c r="K32"/>
  <c r="K33"/>
  <c r="K34"/>
  <c r="K35"/>
  <c r="K36"/>
  <c r="K37"/>
  <c r="J9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2"/>
  <c r="J33"/>
  <c r="J34"/>
  <c r="J35"/>
  <c r="J36"/>
  <c r="J37"/>
  <c r="I9"/>
  <c r="I10"/>
  <c r="I11"/>
  <c r="I12"/>
  <c r="I13"/>
  <c r="I14"/>
  <c r="I15"/>
  <c r="I16"/>
  <c r="I17"/>
  <c r="I18"/>
  <c r="I20"/>
  <c r="I21"/>
  <c r="I22"/>
  <c r="I23"/>
  <c r="I24"/>
  <c r="I25"/>
  <c r="I26"/>
  <c r="I27"/>
  <c r="I28"/>
  <c r="I29"/>
  <c r="I30"/>
  <c r="I32"/>
  <c r="I33"/>
  <c r="I34"/>
  <c r="I35"/>
  <c r="I36"/>
  <c r="I37"/>
  <c r="H32"/>
  <c r="H33"/>
  <c r="H34"/>
  <c r="H35"/>
  <c r="H21"/>
  <c r="H22"/>
  <c r="H23"/>
  <c r="H24"/>
  <c r="H25"/>
  <c r="H26"/>
  <c r="H27"/>
  <c r="H28"/>
  <c r="H29"/>
  <c r="H30"/>
  <c r="H20"/>
  <c r="H10"/>
  <c r="H12"/>
  <c r="H13"/>
  <c r="H14"/>
  <c r="H15"/>
  <c r="H16"/>
  <c r="H17"/>
  <c r="H9"/>
  <c r="H25" i="5" l="1"/>
  <c r="H24"/>
  <c r="H23"/>
  <c r="H22"/>
  <c r="H21"/>
  <c r="H19"/>
  <c r="H18"/>
  <c r="H17"/>
  <c r="H16"/>
  <c r="H14"/>
  <c r="H13"/>
  <c r="H12"/>
  <c r="H10"/>
  <c r="H8"/>
  <c r="I18"/>
  <c r="I17"/>
  <c r="I16"/>
  <c r="I12"/>
  <c r="I19"/>
  <c r="G19"/>
  <c r="F19"/>
  <c r="E19"/>
  <c r="D19"/>
  <c r="C19"/>
  <c r="E9"/>
  <c r="D9"/>
  <c r="C9"/>
  <c r="F6"/>
  <c r="F9" s="1"/>
  <c r="G7"/>
  <c r="G6" s="1"/>
  <c r="G9" s="1"/>
  <c r="I9" s="1"/>
  <c r="F7"/>
  <c r="E7"/>
  <c r="H7" s="1"/>
  <c r="D7"/>
  <c r="C7"/>
  <c r="C6" s="1"/>
  <c r="I23"/>
  <c r="I22"/>
  <c r="I21"/>
  <c r="I14"/>
  <c r="I13"/>
  <c r="I10"/>
  <c r="H6" l="1"/>
  <c r="I24"/>
  <c r="I8"/>
  <c r="I25"/>
  <c r="F31" i="4"/>
  <c r="F19"/>
  <c r="C31"/>
  <c r="E19"/>
  <c r="C19"/>
  <c r="G20"/>
  <c r="E31"/>
  <c r="E8"/>
  <c r="F8"/>
  <c r="C8"/>
  <c r="G14"/>
  <c r="D8"/>
  <c r="D19"/>
  <c r="D31"/>
  <c r="G29"/>
  <c r="G10"/>
  <c r="G34"/>
  <c r="G33"/>
  <c r="G32"/>
  <c r="G27"/>
  <c r="G26"/>
  <c r="G24"/>
  <c r="G23"/>
  <c r="G21"/>
  <c r="G17"/>
  <c r="G16"/>
  <c r="G15"/>
  <c r="G13"/>
  <c r="G12"/>
  <c r="G9"/>
  <c r="I31" l="1"/>
  <c r="J31"/>
  <c r="H31"/>
  <c r="K31"/>
  <c r="K19"/>
  <c r="I19"/>
  <c r="H19"/>
  <c r="G19"/>
  <c r="J19"/>
  <c r="H8"/>
  <c r="K8"/>
  <c r="J8"/>
  <c r="I8"/>
  <c r="C7"/>
  <c r="C6" s="1"/>
  <c r="I7" i="5"/>
  <c r="I6"/>
  <c r="E7" i="4"/>
  <c r="E6" s="1"/>
  <c r="G31"/>
  <c r="F7"/>
  <c r="G8"/>
  <c r="D7"/>
  <c r="D6" s="1"/>
  <c r="K7" l="1"/>
  <c r="J7"/>
  <c r="I7"/>
  <c r="H7"/>
  <c r="G7"/>
  <c r="I6" l="1"/>
  <c r="J6"/>
  <c r="K6"/>
  <c r="H6"/>
  <c r="G6"/>
</calcChain>
</file>

<file path=xl/sharedStrings.xml><?xml version="1.0" encoding="utf-8"?>
<sst xmlns="http://schemas.openxmlformats.org/spreadsheetml/2006/main" count="82" uniqueCount="62">
  <si>
    <t xml:space="preserve">                               </t>
  </si>
  <si>
    <t>Доходы  ВСЕГО</t>
  </si>
  <si>
    <t>Налог на доходы физических  лиц</t>
  </si>
  <si>
    <t>Единый с/х налог</t>
  </si>
  <si>
    <t>Земельный налог</t>
  </si>
  <si>
    <t>Налог на имущество</t>
  </si>
  <si>
    <t>Госпошлина</t>
  </si>
  <si>
    <t>Прочие налоговые доходы</t>
  </si>
  <si>
    <t>Доходы от сдачи в аренду имущества, находящегося в государственной собственности</t>
  </si>
  <si>
    <t>Арендная плата за земли</t>
  </si>
  <si>
    <t>Реализация имущества</t>
  </si>
  <si>
    <t>Административные штрафы</t>
  </si>
  <si>
    <t>Плата за негативное воздействие на окружающую среду</t>
  </si>
  <si>
    <t>Отчисление части прибыли МУП</t>
  </si>
  <si>
    <t>Прочие неналоговые доходы</t>
  </si>
  <si>
    <t>Продажа земли</t>
  </si>
  <si>
    <t xml:space="preserve"> Безвозмездные поступления  </t>
  </si>
  <si>
    <t>дотация</t>
  </si>
  <si>
    <t>субвенции</t>
  </si>
  <si>
    <t>субсидии</t>
  </si>
  <si>
    <t>межбюджетные трансферты</t>
  </si>
  <si>
    <t>Прочие безвозмездные поступления</t>
  </si>
  <si>
    <t>тыс.рублей</t>
  </si>
  <si>
    <t>год</t>
  </si>
  <si>
    <t>план</t>
  </si>
  <si>
    <t xml:space="preserve">Отклонения </t>
  </si>
  <si>
    <t>Акцизы</t>
  </si>
  <si>
    <t>Платные услуги</t>
  </si>
  <si>
    <t>Налоговые доходы</t>
  </si>
  <si>
    <t>Неналоговые доходы</t>
  </si>
  <si>
    <t>Возврат субсидий субвенций пр.лет</t>
  </si>
  <si>
    <t xml:space="preserve">в том числе собственные доходы </t>
  </si>
  <si>
    <t>Плата за патент</t>
  </si>
  <si>
    <t>Доходы от компенсации затрат бюджета</t>
  </si>
  <si>
    <t>Заместитель главы администрации района по финансам и экономике - начальник  управления финансов и бюджетной политики</t>
  </si>
  <si>
    <t>УСН</t>
  </si>
  <si>
    <t>ЕНВД</t>
  </si>
  <si>
    <r>
      <t xml:space="preserve">год </t>
    </r>
    <r>
      <rPr>
        <sz val="8"/>
        <rFont val="Times New Roman"/>
        <family val="1"/>
        <charset val="204"/>
      </rPr>
      <t>(утвержденный)</t>
    </r>
  </si>
  <si>
    <r>
      <t xml:space="preserve">год </t>
    </r>
    <r>
      <rPr>
        <sz val="8"/>
        <rFont val="Times New Roman"/>
        <family val="1"/>
        <charset val="204"/>
      </rPr>
      <t>(с учетом уточнений)</t>
    </r>
  </si>
  <si>
    <t>Факт за    2023 год</t>
  </si>
  <si>
    <t>2024 год</t>
  </si>
  <si>
    <t>% выполнение плана 2024 года</t>
  </si>
  <si>
    <t>Инициативные платежи</t>
  </si>
  <si>
    <t>8 месяцев</t>
  </si>
  <si>
    <t xml:space="preserve">Справка об исполнении доходной части  консолидированного бюджета  Ракитянского района                     за январь - август   2024 - 2023 г.г. </t>
  </si>
  <si>
    <t>факт за 8 месяцев</t>
  </si>
  <si>
    <t>Темп роста факта 8 мес. 2024 года к факту 8 мес. 2023 года</t>
  </si>
  <si>
    <t>Налоги по специальным налоговым режимам</t>
  </si>
  <si>
    <t>Местные налоги</t>
  </si>
  <si>
    <t xml:space="preserve">в том числе </t>
  </si>
  <si>
    <t>"РАЗОВЫЕ"</t>
  </si>
  <si>
    <t>Доля налоговых доходов  в доходной части бюджета</t>
  </si>
  <si>
    <r>
      <t xml:space="preserve">год </t>
    </r>
    <r>
      <rPr>
        <sz val="10"/>
        <rFont val="Times New Roman"/>
        <family val="1"/>
        <charset val="204"/>
      </rPr>
      <t>(утвержденный)</t>
    </r>
  </si>
  <si>
    <r>
      <t xml:space="preserve">год </t>
    </r>
    <r>
      <rPr>
        <sz val="10"/>
        <rFont val="Times New Roman"/>
        <family val="1"/>
        <charset val="204"/>
      </rPr>
      <t>(с учетом уточнений)</t>
    </r>
  </si>
  <si>
    <t>Показатели</t>
  </si>
  <si>
    <t>год утвержд.</t>
  </si>
  <si>
    <t>год уточнен</t>
  </si>
  <si>
    <t>факта 2024 г. от плана 2024 г.</t>
  </si>
  <si>
    <t>факта 2024 г. от факта уточн 2023 г.</t>
  </si>
  <si>
    <t>Темп роста факта 2024 года к факту  2023 года</t>
  </si>
  <si>
    <t>факт за год</t>
  </si>
  <si>
    <t>Справка об исполнении  доходной части  консолидированного бюджета  Ракитянского района  за   2024 года. Темп роста по отношению к 2023 году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</si>
</sst>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(* #,##0.00_);_(* \(#,##0.00\);_(* &quot;-&quot;??_);_(@_)"/>
  </numFmts>
  <fonts count="3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indexed="48"/>
      <name val="Times New Roman"/>
      <family val="1"/>
      <charset val="204"/>
    </font>
    <font>
      <i/>
      <sz val="9"/>
      <color indexed="12"/>
      <name val="Times New Roman"/>
      <family val="1"/>
      <charset val="204"/>
    </font>
    <font>
      <b/>
      <sz val="10"/>
      <name val="Bodoni MT"/>
      <family val="1"/>
    </font>
    <font>
      <b/>
      <sz val="12"/>
      <name val="Bodoni MT"/>
      <family val="1"/>
    </font>
    <font>
      <b/>
      <sz val="9"/>
      <color indexed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12"/>
      <name val="Times New Roman"/>
      <family val="1"/>
      <charset val="204"/>
    </font>
    <font>
      <b/>
      <i/>
      <sz val="9"/>
      <color indexed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226BE"/>
      <name val="Times New Roman"/>
      <family val="1"/>
      <charset val="204"/>
    </font>
    <font>
      <b/>
      <sz val="12"/>
      <color rgb="FF0226BE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165" fontId="1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5" fillId="4" borderId="1" xfId="0" applyFont="1" applyFill="1" applyBorder="1" applyAlignment="1">
      <alignment wrapText="1"/>
    </xf>
    <xf numFmtId="164" fontId="26" fillId="4" borderId="1" xfId="0" applyNumberFormat="1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4" borderId="1" xfId="0" applyFont="1" applyFill="1" applyBorder="1" applyAlignment="1">
      <alignment wrapText="1"/>
    </xf>
    <xf numFmtId="164" fontId="31" fillId="4" borderId="1" xfId="0" applyNumberFormat="1" applyFont="1" applyFill="1" applyBorder="1" applyAlignment="1">
      <alignment horizontal="center" vertical="center" wrapText="1"/>
    </xf>
    <xf numFmtId="164" fontId="32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/>
    <xf numFmtId="0" fontId="33" fillId="4" borderId="1" xfId="0" applyFont="1" applyFill="1" applyBorder="1" applyAlignment="1">
      <alignment wrapText="1"/>
    </xf>
    <xf numFmtId="1" fontId="34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164" fontId="25" fillId="4" borderId="1" xfId="0" applyNumberFormat="1" applyFont="1" applyFill="1" applyBorder="1" applyAlignment="1">
      <alignment horizontal="center" vertical="center" wrapText="1"/>
    </xf>
    <xf numFmtId="164" fontId="35" fillId="4" borderId="1" xfId="0" applyNumberFormat="1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wrapText="1"/>
    </xf>
    <xf numFmtId="164" fontId="3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textRotation="90" wrapText="1"/>
    </xf>
    <xf numFmtId="0" fontId="13" fillId="4" borderId="1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1" fillId="4" borderId="0" xfId="0" applyFont="1" applyFill="1"/>
    <xf numFmtId="0" fontId="1" fillId="4" borderId="4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22" fillId="4" borderId="6" xfId="0" applyFont="1" applyFill="1" applyBorder="1" applyAlignment="1">
      <alignment horizontal="center" textRotation="90" wrapText="1"/>
    </xf>
    <xf numFmtId="0" fontId="1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textRotation="90" wrapText="1"/>
    </xf>
    <xf numFmtId="0" fontId="5" fillId="4" borderId="6" xfId="0" applyFont="1" applyFill="1" applyBorder="1" applyAlignment="1">
      <alignment horizontal="center" textRotation="90" wrapText="1"/>
    </xf>
    <xf numFmtId="0" fontId="12" fillId="4" borderId="6" xfId="0" applyFont="1" applyFill="1" applyBorder="1" applyAlignment="1">
      <alignment horizontal="center" textRotation="90" wrapText="1"/>
    </xf>
    <xf numFmtId="0" fontId="23" fillId="4" borderId="1" xfId="0" applyFont="1" applyFill="1" applyBorder="1" applyAlignment="1">
      <alignment horizontal="center" textRotation="90" wrapText="1"/>
    </xf>
    <xf numFmtId="0" fontId="22" fillId="4" borderId="8" xfId="0" applyFont="1" applyFill="1" applyBorder="1" applyAlignment="1">
      <alignment horizontal="center" textRotation="90" wrapText="1"/>
    </xf>
    <xf numFmtId="0" fontId="5" fillId="4" borderId="1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textRotation="90" wrapText="1"/>
    </xf>
    <xf numFmtId="0" fontId="12" fillId="4" borderId="7" xfId="0" applyFont="1" applyFill="1" applyBorder="1" applyAlignment="1">
      <alignment horizontal="center" textRotation="90" wrapText="1"/>
    </xf>
    <xf numFmtId="0" fontId="22" fillId="4" borderId="7" xfId="0" applyFont="1" applyFill="1" applyBorder="1" applyAlignment="1">
      <alignment horizontal="center" textRotation="90" wrapText="1"/>
    </xf>
    <xf numFmtId="0" fontId="3" fillId="4" borderId="1" xfId="0" applyFont="1" applyFill="1" applyBorder="1"/>
    <xf numFmtId="1" fontId="18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3" fontId="14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colors>
    <mruColors>
      <color rgb="FF0226BE"/>
      <color rgb="FF4708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1"/>
  <sheetViews>
    <sheetView tabSelected="1" zoomScale="12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9.140625" defaultRowHeight="12.75"/>
  <cols>
    <col min="1" max="1" width="1.140625" style="50" customWidth="1"/>
    <col min="2" max="2" width="16.140625" style="50" customWidth="1"/>
    <col min="3" max="5" width="9.5703125" style="50" customWidth="1"/>
    <col min="6" max="6" width="10" style="50" customWidth="1"/>
    <col min="7" max="7" width="7.5703125" style="50" customWidth="1"/>
    <col min="8" max="8" width="8.140625" style="50" customWidth="1"/>
    <col min="9" max="9" width="10.28515625" style="50" customWidth="1"/>
    <col min="10" max="10" width="10" style="50" customWidth="1"/>
    <col min="11" max="11" width="8.5703125" style="50" customWidth="1"/>
    <col min="12" max="16384" width="9.140625" style="50"/>
  </cols>
  <sheetData>
    <row r="1" spans="2:12" ht="30.75" customHeight="1" thickBot="1">
      <c r="B1" s="47" t="s">
        <v>61</v>
      </c>
      <c r="C1" s="48"/>
      <c r="D1" s="48"/>
      <c r="E1" s="48"/>
      <c r="F1" s="48"/>
      <c r="G1" s="48"/>
      <c r="H1" s="48"/>
      <c r="I1" s="48"/>
      <c r="J1" s="48"/>
      <c r="K1" s="49"/>
    </row>
    <row r="2" spans="2:12" ht="11.25" customHeight="1">
      <c r="G2" s="51" t="s">
        <v>22</v>
      </c>
      <c r="H2" s="51"/>
      <c r="I2" s="51"/>
      <c r="J2" s="51"/>
      <c r="K2" s="51"/>
    </row>
    <row r="3" spans="2:12" ht="23.25" customHeight="1">
      <c r="B3" s="52" t="s">
        <v>0</v>
      </c>
      <c r="C3" s="53" t="s">
        <v>39</v>
      </c>
      <c r="D3" s="54" t="s">
        <v>40</v>
      </c>
      <c r="E3" s="55"/>
      <c r="F3" s="55"/>
      <c r="G3" s="56" t="s">
        <v>41</v>
      </c>
      <c r="H3" s="57"/>
      <c r="I3" s="58" t="s">
        <v>25</v>
      </c>
      <c r="J3" s="59"/>
      <c r="K3" s="60" t="s">
        <v>59</v>
      </c>
      <c r="L3" s="61"/>
    </row>
    <row r="4" spans="2:12" ht="14.25" customHeight="1">
      <c r="B4" s="52"/>
      <c r="C4" s="62" t="s">
        <v>23</v>
      </c>
      <c r="D4" s="54" t="s">
        <v>24</v>
      </c>
      <c r="E4" s="55"/>
      <c r="F4" s="63" t="s">
        <v>60</v>
      </c>
      <c r="G4" s="64" t="s">
        <v>55</v>
      </c>
      <c r="H4" s="65" t="s">
        <v>56</v>
      </c>
      <c r="I4" s="66" t="s">
        <v>57</v>
      </c>
      <c r="J4" s="66" t="s">
        <v>58</v>
      </c>
      <c r="K4" s="67"/>
      <c r="L4" s="61"/>
    </row>
    <row r="5" spans="2:12" ht="57" customHeight="1">
      <c r="B5" s="52"/>
      <c r="C5" s="62"/>
      <c r="D5" s="68" t="s">
        <v>37</v>
      </c>
      <c r="E5" s="68" t="s">
        <v>38</v>
      </c>
      <c r="F5" s="63"/>
      <c r="G5" s="69"/>
      <c r="H5" s="70"/>
      <c r="I5" s="66"/>
      <c r="J5" s="66"/>
      <c r="K5" s="71"/>
      <c r="L5" s="61"/>
    </row>
    <row r="6" spans="2:12" ht="21.75" customHeight="1">
      <c r="B6" s="72" t="s">
        <v>1</v>
      </c>
      <c r="C6" s="73">
        <f>SUM(C7+C31)</f>
        <v>2367376.7999999998</v>
      </c>
      <c r="D6" s="74">
        <f>SUM(D7+D31+D36)</f>
        <v>2234277.2999999998</v>
      </c>
      <c r="E6" s="75">
        <f>SUM(E7+E31+E36)</f>
        <v>2621648</v>
      </c>
      <c r="F6" s="75">
        <f>SUM(F7+F31)</f>
        <v>2673444.7999999998</v>
      </c>
      <c r="G6" s="76">
        <f>SUM(F6/D6*100)</f>
        <v>119.65590842282647</v>
      </c>
      <c r="H6" s="76">
        <f>F6/E6*100</f>
        <v>101.97573434725027</v>
      </c>
      <c r="I6" s="77">
        <f>F6-D6</f>
        <v>439167.5</v>
      </c>
      <c r="J6" s="77">
        <f>F6-E6</f>
        <v>51796.799999999814</v>
      </c>
      <c r="K6" s="78">
        <f>F6/C6*100</f>
        <v>112.9285714044338</v>
      </c>
    </row>
    <row r="7" spans="2:12" ht="22.5" customHeight="1">
      <c r="B7" s="79" t="s">
        <v>31</v>
      </c>
      <c r="C7" s="73">
        <f t="shared" ref="C7:F7" si="0">SUM(C8+C19)</f>
        <v>947685</v>
      </c>
      <c r="D7" s="75">
        <f t="shared" si="0"/>
        <v>769325</v>
      </c>
      <c r="E7" s="80">
        <f t="shared" si="0"/>
        <v>1054451</v>
      </c>
      <c r="F7" s="80">
        <f t="shared" si="0"/>
        <v>1115690.9999999998</v>
      </c>
      <c r="G7" s="76">
        <f>SUM(F7/D7*100)</f>
        <v>145.02206479706231</v>
      </c>
      <c r="H7" s="76">
        <f>F7/E7*100</f>
        <v>105.80776157450653</v>
      </c>
      <c r="I7" s="77">
        <f t="shared" ref="I7:I37" si="1">F7-D7</f>
        <v>346365.99999999977</v>
      </c>
      <c r="J7" s="77">
        <f t="shared" ref="J7:J37" si="2">F7-E7</f>
        <v>61239.999999999767</v>
      </c>
      <c r="K7" s="78">
        <f t="shared" ref="K7:K37" si="3">F7/C7*100</f>
        <v>117.7280425457826</v>
      </c>
    </row>
    <row r="8" spans="2:12" ht="18" customHeight="1">
      <c r="B8" s="79" t="s">
        <v>28</v>
      </c>
      <c r="C8" s="73">
        <f t="shared" ref="C8:F8" si="4">SUM(C9:C18)</f>
        <v>914732</v>
      </c>
      <c r="D8" s="75">
        <f t="shared" si="4"/>
        <v>746144</v>
      </c>
      <c r="E8" s="75">
        <f t="shared" si="4"/>
        <v>1028200.2</v>
      </c>
      <c r="F8" s="75">
        <f t="shared" si="4"/>
        <v>1085678.0999999999</v>
      </c>
      <c r="G8" s="76">
        <f>SUM(F8/D8*100)</f>
        <v>145.50517058369428</v>
      </c>
      <c r="H8" s="76">
        <f>F8/E8*100</f>
        <v>105.59014674379561</v>
      </c>
      <c r="I8" s="77">
        <f t="shared" si="1"/>
        <v>339534.09999999986</v>
      </c>
      <c r="J8" s="77">
        <f t="shared" si="2"/>
        <v>57477.899999999907</v>
      </c>
      <c r="K8" s="78">
        <f t="shared" si="3"/>
        <v>118.6881075549997</v>
      </c>
    </row>
    <row r="9" spans="2:12" ht="22.5" customHeight="1">
      <c r="B9" s="17" t="s">
        <v>2</v>
      </c>
      <c r="C9" s="81">
        <v>799660</v>
      </c>
      <c r="D9" s="91">
        <v>628282</v>
      </c>
      <c r="E9" s="92">
        <v>897941.2</v>
      </c>
      <c r="F9" s="92">
        <v>952805.7</v>
      </c>
      <c r="G9" s="76">
        <f>SUM(F9/D9*100)</f>
        <v>151.65255410786875</v>
      </c>
      <c r="H9" s="76">
        <f>F9/E9*100</f>
        <v>106.11003259456186</v>
      </c>
      <c r="I9" s="77">
        <f t="shared" si="1"/>
        <v>324523.69999999995</v>
      </c>
      <c r="J9" s="77">
        <f t="shared" si="2"/>
        <v>54864.5</v>
      </c>
      <c r="K9" s="78">
        <f t="shared" si="3"/>
        <v>119.15135182452541</v>
      </c>
    </row>
    <row r="10" spans="2:12" ht="15.75" customHeight="1">
      <c r="B10" s="17" t="s">
        <v>26</v>
      </c>
      <c r="C10" s="81">
        <v>21585</v>
      </c>
      <c r="D10" s="91">
        <v>20672</v>
      </c>
      <c r="E10" s="92">
        <v>20672</v>
      </c>
      <c r="F10" s="92">
        <v>22174.5</v>
      </c>
      <c r="G10" s="76">
        <f>SUM(F10/D10*100)</f>
        <v>107.26828560371517</v>
      </c>
      <c r="H10" s="76">
        <f t="shared" ref="H10:H17" si="5">F10/E10*100</f>
        <v>107.26828560371517</v>
      </c>
      <c r="I10" s="77">
        <f t="shared" si="1"/>
        <v>1502.5</v>
      </c>
      <c r="J10" s="77">
        <f t="shared" si="2"/>
        <v>1502.5</v>
      </c>
      <c r="K10" s="78">
        <f t="shared" si="3"/>
        <v>102.73106323835997</v>
      </c>
    </row>
    <row r="11" spans="2:12" ht="15.75" customHeight="1">
      <c r="B11" s="17" t="s">
        <v>36</v>
      </c>
      <c r="C11" s="81">
        <v>-113</v>
      </c>
      <c r="D11" s="91">
        <v>0</v>
      </c>
      <c r="E11" s="91">
        <v>0</v>
      </c>
      <c r="F11" s="92">
        <v>13.2</v>
      </c>
      <c r="G11" s="76">
        <v>0</v>
      </c>
      <c r="H11" s="76">
        <v>0</v>
      </c>
      <c r="I11" s="77">
        <f t="shared" si="1"/>
        <v>13.2</v>
      </c>
      <c r="J11" s="77">
        <f t="shared" si="2"/>
        <v>13.2</v>
      </c>
      <c r="K11" s="78">
        <f t="shared" si="3"/>
        <v>-11.68141592920354</v>
      </c>
    </row>
    <row r="12" spans="2:12" ht="14.25" customHeight="1">
      <c r="B12" s="82" t="s">
        <v>35</v>
      </c>
      <c r="C12" s="81">
        <v>9528</v>
      </c>
      <c r="D12" s="91">
        <v>5048</v>
      </c>
      <c r="E12" s="91">
        <v>8648</v>
      </c>
      <c r="F12" s="92">
        <v>8723.9</v>
      </c>
      <c r="G12" s="76">
        <f t="shared" ref="G12:G17" si="6">SUM(F12/D12*100)</f>
        <v>172.81893819334388</v>
      </c>
      <c r="H12" s="76">
        <f t="shared" si="5"/>
        <v>100.87765957446808</v>
      </c>
      <c r="I12" s="77">
        <f t="shared" si="1"/>
        <v>3675.8999999999996</v>
      </c>
      <c r="J12" s="77">
        <f t="shared" si="2"/>
        <v>75.899999999999636</v>
      </c>
      <c r="K12" s="78">
        <f t="shared" si="3"/>
        <v>91.560663308144413</v>
      </c>
    </row>
    <row r="13" spans="2:12" ht="13.5">
      <c r="B13" s="18" t="s">
        <v>3</v>
      </c>
      <c r="C13" s="81">
        <v>5536</v>
      </c>
      <c r="D13" s="91">
        <v>5790</v>
      </c>
      <c r="E13" s="92">
        <v>12220.1</v>
      </c>
      <c r="F13" s="92">
        <v>11967.7</v>
      </c>
      <c r="G13" s="76">
        <f t="shared" si="6"/>
        <v>206.69602763385146</v>
      </c>
      <c r="H13" s="76">
        <f t="shared" si="5"/>
        <v>97.934550453760622</v>
      </c>
      <c r="I13" s="77">
        <f t="shared" si="1"/>
        <v>6177.7000000000007</v>
      </c>
      <c r="J13" s="77">
        <f t="shared" si="2"/>
        <v>-252.39999999999964</v>
      </c>
      <c r="K13" s="78">
        <f t="shared" si="3"/>
        <v>216.17955202312137</v>
      </c>
    </row>
    <row r="14" spans="2:12" ht="13.5">
      <c r="B14" s="18" t="s">
        <v>32</v>
      </c>
      <c r="C14" s="81">
        <v>5536</v>
      </c>
      <c r="D14" s="91">
        <v>11982</v>
      </c>
      <c r="E14" s="91">
        <v>11982</v>
      </c>
      <c r="F14" s="92">
        <v>11583.2</v>
      </c>
      <c r="G14" s="76">
        <f t="shared" si="6"/>
        <v>96.671674177933582</v>
      </c>
      <c r="H14" s="76">
        <f t="shared" si="5"/>
        <v>96.671674177933582</v>
      </c>
      <c r="I14" s="77">
        <f t="shared" si="1"/>
        <v>-398.79999999999927</v>
      </c>
      <c r="J14" s="77">
        <f t="shared" si="2"/>
        <v>-398.79999999999927</v>
      </c>
      <c r="K14" s="78">
        <f t="shared" si="3"/>
        <v>209.23410404624278</v>
      </c>
    </row>
    <row r="15" spans="2:12" ht="13.5">
      <c r="B15" s="18" t="s">
        <v>4</v>
      </c>
      <c r="C15" s="81">
        <v>46200</v>
      </c>
      <c r="D15" s="91">
        <v>49384</v>
      </c>
      <c r="E15" s="92">
        <v>49273.9</v>
      </c>
      <c r="F15" s="92">
        <v>46662.7</v>
      </c>
      <c r="G15" s="76">
        <f t="shared" si="6"/>
        <v>94.489510772719896</v>
      </c>
      <c r="H15" s="76">
        <f t="shared" si="5"/>
        <v>94.700642733779944</v>
      </c>
      <c r="I15" s="77">
        <f t="shared" si="1"/>
        <v>-2721.3000000000029</v>
      </c>
      <c r="J15" s="77">
        <f t="shared" si="2"/>
        <v>-2611.2000000000044</v>
      </c>
      <c r="K15" s="78">
        <f t="shared" si="3"/>
        <v>101.00151515151514</v>
      </c>
    </row>
    <row r="16" spans="2:12" ht="13.5">
      <c r="B16" s="18" t="s">
        <v>5</v>
      </c>
      <c r="C16" s="81">
        <v>23290</v>
      </c>
      <c r="D16" s="91">
        <v>21249</v>
      </c>
      <c r="E16" s="91">
        <v>21362</v>
      </c>
      <c r="F16" s="92">
        <v>25371.200000000001</v>
      </c>
      <c r="G16" s="76">
        <f t="shared" si="6"/>
        <v>119.39950115299544</v>
      </c>
      <c r="H16" s="76">
        <f t="shared" si="5"/>
        <v>118.76790562681396</v>
      </c>
      <c r="I16" s="77">
        <f t="shared" si="1"/>
        <v>4122.2000000000007</v>
      </c>
      <c r="J16" s="77">
        <f t="shared" si="2"/>
        <v>4009.2000000000007</v>
      </c>
      <c r="K16" s="78">
        <f t="shared" si="3"/>
        <v>108.93602404465437</v>
      </c>
    </row>
    <row r="17" spans="2:11" ht="13.5">
      <c r="B17" s="18" t="s">
        <v>6</v>
      </c>
      <c r="C17" s="81">
        <v>3510</v>
      </c>
      <c r="D17" s="91">
        <v>3737</v>
      </c>
      <c r="E17" s="91">
        <v>6101</v>
      </c>
      <c r="F17" s="92">
        <v>6376</v>
      </c>
      <c r="G17" s="76">
        <f t="shared" si="6"/>
        <v>170.61814289537062</v>
      </c>
      <c r="H17" s="76">
        <f t="shared" si="5"/>
        <v>104.50745779380431</v>
      </c>
      <c r="I17" s="77">
        <f t="shared" si="1"/>
        <v>2639</v>
      </c>
      <c r="J17" s="77">
        <f t="shared" si="2"/>
        <v>275</v>
      </c>
      <c r="K17" s="78">
        <f t="shared" si="3"/>
        <v>181.65242165242165</v>
      </c>
    </row>
    <row r="18" spans="2:11" ht="24" customHeight="1">
      <c r="B18" s="17" t="s">
        <v>7</v>
      </c>
      <c r="C18" s="83"/>
      <c r="D18" s="20"/>
      <c r="E18" s="20"/>
      <c r="F18" s="81"/>
      <c r="G18" s="76">
        <v>0</v>
      </c>
      <c r="H18" s="76">
        <v>0</v>
      </c>
      <c r="I18" s="77">
        <f t="shared" si="1"/>
        <v>0</v>
      </c>
      <c r="J18" s="77">
        <f t="shared" si="2"/>
        <v>0</v>
      </c>
      <c r="K18" s="78">
        <v>0</v>
      </c>
    </row>
    <row r="19" spans="2:11" ht="24">
      <c r="B19" s="79" t="s">
        <v>29</v>
      </c>
      <c r="C19" s="73">
        <f>SUM(C20:C30)</f>
        <v>32953</v>
      </c>
      <c r="D19" s="75">
        <f>SUM(D20:D29)</f>
        <v>23181</v>
      </c>
      <c r="E19" s="75">
        <f>SUM(E20:E30)</f>
        <v>26250.799999999996</v>
      </c>
      <c r="F19" s="75">
        <f>SUM(F20:F30)</f>
        <v>30012.9</v>
      </c>
      <c r="G19" s="76">
        <f>F19/D19*100</f>
        <v>129.47198136404813</v>
      </c>
      <c r="H19" s="76">
        <f>F19/E19*100</f>
        <v>114.33137275816358</v>
      </c>
      <c r="I19" s="77">
        <f t="shared" si="1"/>
        <v>6831.9000000000015</v>
      </c>
      <c r="J19" s="77">
        <f t="shared" si="2"/>
        <v>3762.1000000000058</v>
      </c>
      <c r="K19" s="78">
        <f t="shared" si="3"/>
        <v>91.077898825600101</v>
      </c>
    </row>
    <row r="20" spans="2:11" ht="36.75" customHeight="1">
      <c r="B20" s="82" t="s">
        <v>8</v>
      </c>
      <c r="C20" s="73">
        <v>1600</v>
      </c>
      <c r="D20" s="91">
        <v>755</v>
      </c>
      <c r="E20" s="92">
        <v>765.6</v>
      </c>
      <c r="F20" s="92">
        <v>676.7</v>
      </c>
      <c r="G20" s="76">
        <f>SUM(F20/D20*100)</f>
        <v>89.629139072847693</v>
      </c>
      <c r="H20" s="76">
        <f>F20/E20*100</f>
        <v>88.388192267502617</v>
      </c>
      <c r="I20" s="77">
        <f t="shared" si="1"/>
        <v>-78.299999999999955</v>
      </c>
      <c r="J20" s="77">
        <f t="shared" si="2"/>
        <v>-88.899999999999977</v>
      </c>
      <c r="K20" s="78">
        <f t="shared" si="3"/>
        <v>42.293750000000003</v>
      </c>
    </row>
    <row r="21" spans="2:11" ht="24" customHeight="1">
      <c r="B21" s="84" t="s">
        <v>9</v>
      </c>
      <c r="C21" s="73">
        <v>22048</v>
      </c>
      <c r="D21" s="91">
        <v>19100</v>
      </c>
      <c r="E21" s="92">
        <v>21799.1</v>
      </c>
      <c r="F21" s="92">
        <v>22978.3</v>
      </c>
      <c r="G21" s="76">
        <f>SUM(F21/D21*100)</f>
        <v>120.30523560209423</v>
      </c>
      <c r="H21" s="76">
        <f t="shared" ref="H21:H30" si="7">F21/E21*100</f>
        <v>105.4093976356822</v>
      </c>
      <c r="I21" s="77">
        <f t="shared" si="1"/>
        <v>3878.2999999999993</v>
      </c>
      <c r="J21" s="77">
        <f t="shared" si="2"/>
        <v>1179.2000000000007</v>
      </c>
      <c r="K21" s="78">
        <f t="shared" si="3"/>
        <v>104.21943033381713</v>
      </c>
    </row>
    <row r="22" spans="2:11" ht="23.25" customHeight="1">
      <c r="B22" s="17" t="s">
        <v>10</v>
      </c>
      <c r="C22" s="73">
        <v>0</v>
      </c>
      <c r="D22" s="91">
        <v>600</v>
      </c>
      <c r="E22" s="92">
        <v>29.6</v>
      </c>
      <c r="F22" s="92">
        <v>56.4</v>
      </c>
      <c r="G22" s="76">
        <v>0</v>
      </c>
      <c r="H22" s="76">
        <f t="shared" si="7"/>
        <v>190.54054054054052</v>
      </c>
      <c r="I22" s="77">
        <f t="shared" si="1"/>
        <v>-543.6</v>
      </c>
      <c r="J22" s="77">
        <f t="shared" si="2"/>
        <v>26.799999999999997</v>
      </c>
      <c r="K22" s="78" t="e">
        <f t="shared" si="3"/>
        <v>#DIV/0!</v>
      </c>
    </row>
    <row r="23" spans="2:11" ht="24" customHeight="1">
      <c r="B23" s="17" t="s">
        <v>11</v>
      </c>
      <c r="C23" s="73">
        <v>998</v>
      </c>
      <c r="D23" s="91">
        <v>658</v>
      </c>
      <c r="E23" s="92">
        <v>658</v>
      </c>
      <c r="F23" s="92">
        <v>1733.3</v>
      </c>
      <c r="G23" s="76">
        <f>SUM(F23/D23*100)</f>
        <v>263.419452887538</v>
      </c>
      <c r="H23" s="76">
        <f t="shared" si="7"/>
        <v>263.419452887538</v>
      </c>
      <c r="I23" s="77">
        <f t="shared" si="1"/>
        <v>1075.3</v>
      </c>
      <c r="J23" s="77">
        <f t="shared" si="2"/>
        <v>1075.3</v>
      </c>
      <c r="K23" s="78">
        <f t="shared" si="3"/>
        <v>173.67735470941884</v>
      </c>
    </row>
    <row r="24" spans="2:11" ht="63.75">
      <c r="B24" s="82" t="s">
        <v>12</v>
      </c>
      <c r="C24" s="73">
        <v>1954</v>
      </c>
      <c r="D24" s="91">
        <v>1280</v>
      </c>
      <c r="E24" s="92">
        <v>1059</v>
      </c>
      <c r="F24" s="92">
        <v>1050.2</v>
      </c>
      <c r="G24" s="76">
        <f>SUM(F24/D24*100)</f>
        <v>82.046875000000014</v>
      </c>
      <c r="H24" s="76">
        <f t="shared" si="7"/>
        <v>99.169027384324835</v>
      </c>
      <c r="I24" s="77">
        <f t="shared" si="1"/>
        <v>-229.79999999999995</v>
      </c>
      <c r="J24" s="77">
        <f t="shared" si="2"/>
        <v>-8.7999999999999545</v>
      </c>
      <c r="K24" s="78">
        <f t="shared" si="3"/>
        <v>53.746161719549647</v>
      </c>
    </row>
    <row r="25" spans="2:11" ht="24" customHeight="1">
      <c r="B25" s="82" t="s">
        <v>13</v>
      </c>
      <c r="C25" s="73">
        <v>310</v>
      </c>
      <c r="D25" s="91">
        <v>18</v>
      </c>
      <c r="E25" s="92">
        <v>8</v>
      </c>
      <c r="F25" s="92">
        <v>7.7</v>
      </c>
      <c r="G25" s="76">
        <v>0</v>
      </c>
      <c r="H25" s="76">
        <f t="shared" si="7"/>
        <v>96.25</v>
      </c>
      <c r="I25" s="77">
        <f t="shared" si="1"/>
        <v>-10.3</v>
      </c>
      <c r="J25" s="77">
        <f t="shared" si="2"/>
        <v>-0.29999999999999982</v>
      </c>
      <c r="K25" s="78">
        <f t="shared" si="3"/>
        <v>2.4838709677419355</v>
      </c>
    </row>
    <row r="26" spans="2:11" ht="21" customHeight="1">
      <c r="B26" s="17" t="s">
        <v>14</v>
      </c>
      <c r="C26" s="73">
        <v>153</v>
      </c>
      <c r="D26" s="91">
        <v>55</v>
      </c>
      <c r="E26" s="92">
        <v>55</v>
      </c>
      <c r="F26" s="92">
        <v>124.5</v>
      </c>
      <c r="G26" s="76">
        <f>SUM(F26/D26*100)</f>
        <v>226.36363636363637</v>
      </c>
      <c r="H26" s="76">
        <f t="shared" si="7"/>
        <v>226.36363636363637</v>
      </c>
      <c r="I26" s="77">
        <f t="shared" si="1"/>
        <v>69.5</v>
      </c>
      <c r="J26" s="77">
        <f t="shared" si="2"/>
        <v>69.5</v>
      </c>
      <c r="K26" s="78">
        <f t="shared" si="3"/>
        <v>81.372549019607845</v>
      </c>
    </row>
    <row r="27" spans="2:11" ht="13.5">
      <c r="B27" s="17" t="s">
        <v>15</v>
      </c>
      <c r="C27" s="73">
        <v>1350</v>
      </c>
      <c r="D27" s="91">
        <v>675</v>
      </c>
      <c r="E27" s="92">
        <v>1355</v>
      </c>
      <c r="F27" s="92">
        <v>2383</v>
      </c>
      <c r="G27" s="76">
        <f>SUM(F27/D27*100)</f>
        <v>353.03703703703707</v>
      </c>
      <c r="H27" s="76">
        <f t="shared" si="7"/>
        <v>175.86715867158671</v>
      </c>
      <c r="I27" s="77">
        <f t="shared" si="1"/>
        <v>1708</v>
      </c>
      <c r="J27" s="77">
        <f t="shared" si="2"/>
        <v>1028</v>
      </c>
      <c r="K27" s="78">
        <f t="shared" si="3"/>
        <v>176.51851851851853</v>
      </c>
    </row>
    <row r="28" spans="2:11" ht="38.25">
      <c r="B28" s="17" t="s">
        <v>33</v>
      </c>
      <c r="C28" s="73">
        <v>3024</v>
      </c>
      <c r="D28" s="91"/>
      <c r="E28" s="92">
        <v>88</v>
      </c>
      <c r="F28" s="92">
        <v>553</v>
      </c>
      <c r="G28" s="76">
        <v>0</v>
      </c>
      <c r="H28" s="76">
        <f t="shared" si="7"/>
        <v>628.40909090909088</v>
      </c>
      <c r="I28" s="77">
        <f t="shared" si="1"/>
        <v>553</v>
      </c>
      <c r="J28" s="77">
        <f t="shared" si="2"/>
        <v>465</v>
      </c>
      <c r="K28" s="78">
        <f t="shared" si="3"/>
        <v>18.287037037037038</v>
      </c>
    </row>
    <row r="29" spans="2:11" ht="16.5" customHeight="1">
      <c r="B29" s="17" t="s">
        <v>27</v>
      </c>
      <c r="C29" s="73">
        <v>1386</v>
      </c>
      <c r="D29" s="91">
        <v>40</v>
      </c>
      <c r="E29" s="92">
        <v>40</v>
      </c>
      <c r="F29" s="92">
        <v>51.6</v>
      </c>
      <c r="G29" s="76">
        <f>SUM(F29/D29*100)</f>
        <v>129</v>
      </c>
      <c r="H29" s="76">
        <f t="shared" si="7"/>
        <v>129</v>
      </c>
      <c r="I29" s="77">
        <f t="shared" si="1"/>
        <v>11.600000000000001</v>
      </c>
      <c r="J29" s="77">
        <f t="shared" si="2"/>
        <v>11.600000000000001</v>
      </c>
      <c r="K29" s="78">
        <f t="shared" si="3"/>
        <v>3.722943722943723</v>
      </c>
    </row>
    <row r="30" spans="2:11" ht="26.45" customHeight="1">
      <c r="B30" s="17" t="s">
        <v>42</v>
      </c>
      <c r="C30" s="73">
        <v>130</v>
      </c>
      <c r="D30" s="91"/>
      <c r="E30" s="92">
        <v>393.5</v>
      </c>
      <c r="F30" s="92">
        <v>398.2</v>
      </c>
      <c r="G30" s="76"/>
      <c r="H30" s="76">
        <f t="shared" si="7"/>
        <v>101.19440914866583</v>
      </c>
      <c r="I30" s="77">
        <f t="shared" si="1"/>
        <v>398.2</v>
      </c>
      <c r="J30" s="77">
        <f t="shared" si="2"/>
        <v>4.6999999999999886</v>
      </c>
      <c r="K30" s="78">
        <f t="shared" si="3"/>
        <v>306.30769230769232</v>
      </c>
    </row>
    <row r="31" spans="2:11" ht="21" customHeight="1">
      <c r="B31" s="85" t="s">
        <v>16</v>
      </c>
      <c r="C31" s="73">
        <f>SUM(C32+C33+C34+C35+C36+C37)</f>
        <v>1419691.7999999998</v>
      </c>
      <c r="D31" s="75">
        <f>SUM(D32+D33+D34+D35+D37)</f>
        <v>1464952.2999999998</v>
      </c>
      <c r="E31" s="75">
        <f>SUM(E32+E33+E34+E35+E37)</f>
        <v>1567197</v>
      </c>
      <c r="F31" s="75">
        <f>SUM(F32+F33+F34+F35+F36+F37)</f>
        <v>1557753.8</v>
      </c>
      <c r="G31" s="76">
        <f>SUM(F31/D31*100)</f>
        <v>106.33477963753496</v>
      </c>
      <c r="H31" s="76">
        <f>F31/E31*100</f>
        <v>99.397446523953278</v>
      </c>
      <c r="I31" s="77">
        <f t="shared" si="1"/>
        <v>92801.500000000233</v>
      </c>
      <c r="J31" s="77">
        <f t="shared" si="2"/>
        <v>-9443.1999999999534</v>
      </c>
      <c r="K31" s="78">
        <f t="shared" si="3"/>
        <v>109.7247867459684</v>
      </c>
    </row>
    <row r="32" spans="2:11" ht="16.5" customHeight="1">
      <c r="B32" s="84" t="s">
        <v>17</v>
      </c>
      <c r="C32" s="81">
        <v>302273.40000000002</v>
      </c>
      <c r="D32" s="92">
        <v>277585.59999999998</v>
      </c>
      <c r="E32" s="92">
        <v>285385.59999999998</v>
      </c>
      <c r="F32" s="92">
        <v>285385.59999999998</v>
      </c>
      <c r="G32" s="76">
        <f>SUM(F32/D32*100)</f>
        <v>102.80994403167887</v>
      </c>
      <c r="H32" s="76">
        <f t="shared" ref="H32:H37" si="8">F32/E32*100</f>
        <v>100</v>
      </c>
      <c r="I32" s="77">
        <f t="shared" si="1"/>
        <v>7800</v>
      </c>
      <c r="J32" s="77">
        <f t="shared" si="2"/>
        <v>0</v>
      </c>
      <c r="K32" s="78">
        <f t="shared" si="3"/>
        <v>94.413071080683892</v>
      </c>
    </row>
    <row r="33" spans="2:11" ht="13.5">
      <c r="B33" s="84" t="s">
        <v>18</v>
      </c>
      <c r="C33" s="81">
        <v>779631</v>
      </c>
      <c r="D33" s="92">
        <v>814004.6</v>
      </c>
      <c r="E33" s="92">
        <v>842815.3</v>
      </c>
      <c r="F33" s="92">
        <v>834653.5</v>
      </c>
      <c r="G33" s="76">
        <f>SUM(F33/D33*100)</f>
        <v>102.53670556652874</v>
      </c>
      <c r="H33" s="76">
        <f t="shared" si="8"/>
        <v>99.031602772279996</v>
      </c>
      <c r="I33" s="77">
        <f t="shared" si="1"/>
        <v>20648.900000000023</v>
      </c>
      <c r="J33" s="77">
        <f t="shared" si="2"/>
        <v>-8161.8000000000466</v>
      </c>
      <c r="K33" s="78">
        <f t="shared" si="3"/>
        <v>107.05750540961046</v>
      </c>
    </row>
    <row r="34" spans="2:11" ht="15.75" customHeight="1">
      <c r="B34" s="84" t="s">
        <v>19</v>
      </c>
      <c r="C34" s="81">
        <v>339145</v>
      </c>
      <c r="D34" s="92">
        <v>373362.1</v>
      </c>
      <c r="E34" s="92">
        <v>424669</v>
      </c>
      <c r="F34" s="92">
        <v>423610</v>
      </c>
      <c r="G34" s="76">
        <f>SUM(F34/D34*100)</f>
        <v>113.45822192450707</v>
      </c>
      <c r="H34" s="76">
        <f t="shared" si="8"/>
        <v>99.75062931365369</v>
      </c>
      <c r="I34" s="77">
        <f t="shared" si="1"/>
        <v>50247.900000000023</v>
      </c>
      <c r="J34" s="77">
        <f t="shared" si="2"/>
        <v>-1059</v>
      </c>
      <c r="K34" s="78">
        <f t="shared" si="3"/>
        <v>124.90527650415015</v>
      </c>
    </row>
    <row r="35" spans="2:11" ht="25.5" customHeight="1">
      <c r="B35" s="84" t="s">
        <v>20</v>
      </c>
      <c r="C35" s="81">
        <v>1630.4</v>
      </c>
      <c r="D35" s="91"/>
      <c r="E35" s="92">
        <v>14327.1</v>
      </c>
      <c r="F35" s="92">
        <v>14264.3</v>
      </c>
      <c r="G35" s="76">
        <v>0</v>
      </c>
      <c r="H35" s="76">
        <f t="shared" si="8"/>
        <v>99.561669842466372</v>
      </c>
      <c r="I35" s="77">
        <f t="shared" si="1"/>
        <v>14264.3</v>
      </c>
      <c r="J35" s="77">
        <f t="shared" si="2"/>
        <v>-62.800000000001091</v>
      </c>
      <c r="K35" s="78">
        <f t="shared" si="3"/>
        <v>874.89573110893025</v>
      </c>
    </row>
    <row r="36" spans="2:11" ht="23.25" customHeight="1">
      <c r="B36" s="17" t="s">
        <v>21</v>
      </c>
      <c r="C36" s="81">
        <v>400</v>
      </c>
      <c r="D36" s="91"/>
      <c r="E36" s="91"/>
      <c r="F36" s="92"/>
      <c r="G36" s="76">
        <v>0</v>
      </c>
      <c r="H36" s="76">
        <v>0</v>
      </c>
      <c r="I36" s="77">
        <f t="shared" si="1"/>
        <v>0</v>
      </c>
      <c r="J36" s="77">
        <f t="shared" si="2"/>
        <v>0</v>
      </c>
      <c r="K36" s="78">
        <f t="shared" si="3"/>
        <v>0</v>
      </c>
    </row>
    <row r="37" spans="2:11" ht="22.5" customHeight="1">
      <c r="B37" s="17" t="s">
        <v>30</v>
      </c>
      <c r="C37" s="81">
        <v>-3388</v>
      </c>
      <c r="D37" s="91"/>
      <c r="E37" s="91"/>
      <c r="F37" s="92">
        <v>-159.6</v>
      </c>
      <c r="G37" s="76">
        <v>0</v>
      </c>
      <c r="H37" s="76">
        <v>0</v>
      </c>
      <c r="I37" s="77">
        <f t="shared" si="1"/>
        <v>-159.6</v>
      </c>
      <c r="J37" s="77">
        <f t="shared" si="2"/>
        <v>-159.6</v>
      </c>
      <c r="K37" s="78">
        <f t="shared" si="3"/>
        <v>4.7107438016528924</v>
      </c>
    </row>
    <row r="38" spans="2:11" ht="45" customHeight="1">
      <c r="B38" s="86"/>
      <c r="C38" s="86"/>
      <c r="D38" s="86"/>
      <c r="E38" s="86"/>
      <c r="F38" s="86"/>
      <c r="G38" s="87"/>
      <c r="H38" s="87"/>
      <c r="I38" s="88"/>
      <c r="J38" s="88"/>
      <c r="K38" s="88"/>
    </row>
    <row r="39" spans="2:11" ht="3" customHeight="1">
      <c r="B39" s="89"/>
      <c r="C39" s="89"/>
      <c r="D39" s="89"/>
      <c r="E39" s="89"/>
      <c r="F39" s="87"/>
      <c r="G39" s="87"/>
      <c r="H39" s="87"/>
      <c r="I39" s="87"/>
    </row>
    <row r="40" spans="2:11" ht="12.75" customHeight="1">
      <c r="B40" s="89"/>
      <c r="C40" s="89"/>
      <c r="D40" s="89"/>
      <c r="E40" s="89"/>
    </row>
    <row r="41" spans="2:11" ht="12.75" customHeight="1">
      <c r="B41" s="89"/>
      <c r="C41" s="89"/>
      <c r="D41" s="89"/>
      <c r="E41" s="89"/>
      <c r="H41" s="90"/>
      <c r="I41" s="90"/>
    </row>
  </sheetData>
  <mergeCells count="17">
    <mergeCell ref="L3:L5"/>
    <mergeCell ref="B38:F38"/>
    <mergeCell ref="I38:K38"/>
    <mergeCell ref="G2:K2"/>
    <mergeCell ref="G3:H3"/>
    <mergeCell ref="G4:G5"/>
    <mergeCell ref="K3:K5"/>
    <mergeCell ref="H4:H5"/>
    <mergeCell ref="I3:J3"/>
    <mergeCell ref="I4:I5"/>
    <mergeCell ref="B1:K1"/>
    <mergeCell ref="C4:C5"/>
    <mergeCell ref="B3:B5"/>
    <mergeCell ref="D3:F3"/>
    <mergeCell ref="F4:F5"/>
    <mergeCell ref="D4:E4"/>
    <mergeCell ref="J4:J5"/>
  </mergeCells>
  <phoneticPr fontId="4" type="noConversion"/>
  <pageMargins left="0.59055118110236227" right="0" top="0.19685039370078741" bottom="0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L9" sqref="L9"/>
    </sheetView>
  </sheetViews>
  <sheetFormatPr defaultColWidth="9.140625" defaultRowHeight="12.75"/>
  <cols>
    <col min="1" max="1" width="1.140625" style="1" customWidth="1"/>
    <col min="2" max="2" width="20" style="1" customWidth="1"/>
    <col min="3" max="3" width="9.5703125" style="1" customWidth="1"/>
    <col min="4" max="4" width="11.42578125" style="1" customWidth="1"/>
    <col min="5" max="5" width="13.7109375" style="1" customWidth="1"/>
    <col min="6" max="6" width="13.28515625" style="1" customWidth="1"/>
    <col min="7" max="7" width="10.42578125" style="1" customWidth="1"/>
    <col min="8" max="8" width="9.42578125" style="1" customWidth="1"/>
    <col min="9" max="9" width="8.42578125" style="1" customWidth="1"/>
    <col min="10" max="16384" width="9.140625" style="1"/>
  </cols>
  <sheetData>
    <row r="1" spans="1:9" ht="30.75" customHeight="1" thickBot="1">
      <c r="B1" s="37" t="s">
        <v>44</v>
      </c>
      <c r="C1" s="38"/>
      <c r="D1" s="38"/>
      <c r="E1" s="38"/>
      <c r="F1" s="38"/>
      <c r="G1" s="38"/>
      <c r="H1" s="38"/>
      <c r="I1" s="39"/>
    </row>
    <row r="2" spans="1:9" ht="11.25" customHeight="1">
      <c r="I2" s="8"/>
    </row>
    <row r="3" spans="1:9" ht="23.25" customHeight="1">
      <c r="B3" s="41" t="s">
        <v>54</v>
      </c>
      <c r="C3" s="44" t="s">
        <v>39</v>
      </c>
      <c r="D3" s="44"/>
      <c r="E3" s="44" t="s">
        <v>40</v>
      </c>
      <c r="F3" s="44"/>
      <c r="G3" s="44"/>
      <c r="H3" s="45" t="s">
        <v>41</v>
      </c>
      <c r="I3" s="45" t="s">
        <v>46</v>
      </c>
    </row>
    <row r="4" spans="1:9" ht="14.25" customHeight="1">
      <c r="B4" s="42"/>
      <c r="C4" s="44" t="s">
        <v>23</v>
      </c>
      <c r="D4" s="46" t="s">
        <v>43</v>
      </c>
      <c r="E4" s="44" t="s">
        <v>24</v>
      </c>
      <c r="F4" s="44"/>
      <c r="G4" s="46" t="s">
        <v>45</v>
      </c>
      <c r="H4" s="45"/>
      <c r="I4" s="45"/>
    </row>
    <row r="5" spans="1:9" ht="60" customHeight="1">
      <c r="B5" s="43"/>
      <c r="C5" s="44"/>
      <c r="D5" s="46"/>
      <c r="E5" s="36" t="s">
        <v>52</v>
      </c>
      <c r="F5" s="36" t="s">
        <v>53</v>
      </c>
      <c r="G5" s="46"/>
      <c r="H5" s="45"/>
      <c r="I5" s="45"/>
    </row>
    <row r="6" spans="1:9" ht="21.75" customHeight="1">
      <c r="B6" s="27" t="s">
        <v>1</v>
      </c>
      <c r="C6" s="25">
        <f>SUM(C7+C25)</f>
        <v>2367.4</v>
      </c>
      <c r="D6" s="25">
        <v>1446.7</v>
      </c>
      <c r="E6" s="25">
        <v>2234.3000000000002</v>
      </c>
      <c r="F6" s="25">
        <f t="shared" ref="F6:G6" si="0">SUM(F7+F25)</f>
        <v>2461.6</v>
      </c>
      <c r="G6" s="25">
        <f t="shared" si="0"/>
        <v>1660.9</v>
      </c>
      <c r="H6" s="26">
        <f>SUM(G6/E6*100)</f>
        <v>74.336481224544599</v>
      </c>
      <c r="I6" s="26">
        <f>SUM(G6/D6*100)</f>
        <v>114.80611045828437</v>
      </c>
    </row>
    <row r="7" spans="1:9" ht="22.5" customHeight="1">
      <c r="B7" s="9" t="s">
        <v>31</v>
      </c>
      <c r="C7" s="12">
        <f>SUM(C8+C24)</f>
        <v>947.7</v>
      </c>
      <c r="D7" s="31">
        <f t="shared" ref="D7:G7" si="1">SUM(D8+D24)</f>
        <v>623.9</v>
      </c>
      <c r="E7" s="12">
        <f t="shared" si="1"/>
        <v>769.30000000000007</v>
      </c>
      <c r="F7" s="12">
        <f t="shared" si="1"/>
        <v>911</v>
      </c>
      <c r="G7" s="12">
        <f t="shared" si="1"/>
        <v>719.4</v>
      </c>
      <c r="H7" s="26">
        <f t="shared" ref="H7:H25" si="2">SUM(G7/E7*100)</f>
        <v>93.513583777460013</v>
      </c>
      <c r="I7" s="21">
        <f>SUM(G7/D7*100)</f>
        <v>115.30694021477801</v>
      </c>
    </row>
    <row r="8" spans="1:9" ht="18" customHeight="1">
      <c r="A8" s="23"/>
      <c r="B8" s="24" t="s">
        <v>28</v>
      </c>
      <c r="C8" s="25">
        <v>914.7</v>
      </c>
      <c r="D8" s="25">
        <v>607.4</v>
      </c>
      <c r="E8" s="25">
        <v>746.1</v>
      </c>
      <c r="F8" s="25">
        <v>887.1</v>
      </c>
      <c r="G8" s="25">
        <v>708.3</v>
      </c>
      <c r="H8" s="26">
        <f t="shared" si="2"/>
        <v>94.933655006031358</v>
      </c>
      <c r="I8" s="26">
        <f>SUM(G8/D8*100)</f>
        <v>116.61178794863352</v>
      </c>
    </row>
    <row r="9" spans="1:9" ht="48" customHeight="1">
      <c r="B9" s="34" t="s">
        <v>51</v>
      </c>
      <c r="C9" s="35">
        <f>SUM(C8/C6*100)</f>
        <v>38.63732364619414</v>
      </c>
      <c r="D9" s="35">
        <f t="shared" ref="D9:G9" si="3">SUM(D8/D6*100)</f>
        <v>41.985207714107972</v>
      </c>
      <c r="E9" s="35">
        <f t="shared" si="3"/>
        <v>33.393008996106161</v>
      </c>
      <c r="F9" s="35">
        <f t="shared" si="3"/>
        <v>36.037536561585966</v>
      </c>
      <c r="G9" s="35">
        <f t="shared" si="3"/>
        <v>42.645553615509655</v>
      </c>
      <c r="H9" s="26"/>
      <c r="I9" s="32">
        <f>SUM(G9/D9*100)</f>
        <v>101.57280608422425</v>
      </c>
    </row>
    <row r="10" spans="1:9" ht="22.5" customHeight="1">
      <c r="B10" s="13" t="s">
        <v>2</v>
      </c>
      <c r="C10" s="10">
        <v>799.7</v>
      </c>
      <c r="D10" s="15">
        <v>544.5</v>
      </c>
      <c r="E10" s="15">
        <v>628.29999999999995</v>
      </c>
      <c r="F10" s="15">
        <v>767.7</v>
      </c>
      <c r="G10" s="10">
        <v>634.1</v>
      </c>
      <c r="H10" s="26">
        <f t="shared" si="2"/>
        <v>100.92312589527297</v>
      </c>
      <c r="I10" s="21">
        <f>SUM(G10/D10*100)</f>
        <v>116.45546372819101</v>
      </c>
    </row>
    <row r="11" spans="1:9" ht="14.25" customHeight="1">
      <c r="B11" s="16" t="s">
        <v>49</v>
      </c>
      <c r="C11" s="10"/>
      <c r="D11" s="14"/>
      <c r="E11" s="15"/>
      <c r="F11" s="15"/>
      <c r="G11" s="10"/>
      <c r="H11" s="26"/>
      <c r="I11" s="21"/>
    </row>
    <row r="12" spans="1:9" ht="22.5" customHeight="1">
      <c r="B12" s="17" t="s">
        <v>50</v>
      </c>
      <c r="C12" s="10">
        <v>349.6</v>
      </c>
      <c r="D12" s="14">
        <v>270.5</v>
      </c>
      <c r="E12" s="15">
        <v>150</v>
      </c>
      <c r="F12" s="15">
        <v>275.2</v>
      </c>
      <c r="G12" s="10">
        <v>275.2</v>
      </c>
      <c r="H12" s="26">
        <f t="shared" si="2"/>
        <v>183.46666666666667</v>
      </c>
      <c r="I12" s="32">
        <f>SUM(G12/D12*100)</f>
        <v>101.73752310536044</v>
      </c>
    </row>
    <row r="13" spans="1:9" ht="15.75" customHeight="1">
      <c r="B13" s="13" t="s">
        <v>26</v>
      </c>
      <c r="C13" s="10">
        <v>21.6</v>
      </c>
      <c r="D13" s="14">
        <v>13.8</v>
      </c>
      <c r="E13" s="15">
        <v>20.7</v>
      </c>
      <c r="F13" s="15">
        <v>20.7</v>
      </c>
      <c r="G13" s="10">
        <v>14.6</v>
      </c>
      <c r="H13" s="26">
        <f t="shared" si="2"/>
        <v>70.531400966183583</v>
      </c>
      <c r="I13" s="21">
        <f>SUM(G13/D13*100)</f>
        <v>105.79710144927535</v>
      </c>
    </row>
    <row r="14" spans="1:9" ht="38.25" customHeight="1">
      <c r="B14" s="13" t="s">
        <v>47</v>
      </c>
      <c r="C14" s="15">
        <v>20.5</v>
      </c>
      <c r="D14" s="15">
        <v>19</v>
      </c>
      <c r="E14" s="15">
        <v>22.8</v>
      </c>
      <c r="F14" s="15">
        <v>24.3</v>
      </c>
      <c r="G14" s="15">
        <v>29.2</v>
      </c>
      <c r="H14" s="26">
        <f t="shared" si="2"/>
        <v>128.07017543859649</v>
      </c>
      <c r="I14" s="32">
        <f>SUM(G14/D14*100)</f>
        <v>153.68421052631578</v>
      </c>
    </row>
    <row r="15" spans="1:9" ht="15" customHeight="1">
      <c r="B15" s="16" t="s">
        <v>49</v>
      </c>
      <c r="C15" s="15"/>
      <c r="D15" s="14"/>
      <c r="E15" s="15"/>
      <c r="F15" s="15"/>
      <c r="G15" s="15"/>
      <c r="H15" s="26"/>
      <c r="I15" s="32"/>
    </row>
    <row r="16" spans="1:9" ht="15" customHeight="1">
      <c r="B16" s="2" t="s">
        <v>35</v>
      </c>
      <c r="C16" s="14">
        <v>9.5</v>
      </c>
      <c r="D16" s="14">
        <v>6.8</v>
      </c>
      <c r="E16" s="14">
        <v>5</v>
      </c>
      <c r="F16" s="14">
        <v>5</v>
      </c>
      <c r="G16" s="14">
        <v>6.6</v>
      </c>
      <c r="H16" s="26">
        <f t="shared" si="2"/>
        <v>131.99999999999997</v>
      </c>
      <c r="I16" s="32">
        <f>SUM(G16/D16*100)</f>
        <v>97.058823529411768</v>
      </c>
    </row>
    <row r="17" spans="2:9" ht="18.75" customHeight="1">
      <c r="B17" s="3" t="s">
        <v>3</v>
      </c>
      <c r="C17" s="14">
        <v>5.5</v>
      </c>
      <c r="D17" s="14">
        <v>5.5</v>
      </c>
      <c r="E17" s="14">
        <v>5.8</v>
      </c>
      <c r="F17" s="14">
        <v>7.3</v>
      </c>
      <c r="G17" s="14">
        <v>11.9</v>
      </c>
      <c r="H17" s="26">
        <f t="shared" si="2"/>
        <v>205.17241379310346</v>
      </c>
      <c r="I17" s="32">
        <f>SUM(G17/D17*100)</f>
        <v>216.36363636363635</v>
      </c>
    </row>
    <row r="18" spans="2:9" ht="17.25" customHeight="1">
      <c r="B18" s="3" t="s">
        <v>32</v>
      </c>
      <c r="C18" s="14">
        <v>5.5</v>
      </c>
      <c r="D18" s="14">
        <v>6.8</v>
      </c>
      <c r="E18" s="14">
        <v>12</v>
      </c>
      <c r="F18" s="14">
        <v>12</v>
      </c>
      <c r="G18" s="14">
        <v>10.7</v>
      </c>
      <c r="H18" s="26">
        <f t="shared" si="2"/>
        <v>89.166666666666657</v>
      </c>
      <c r="I18" s="32">
        <f>SUM(G18/D18*100)</f>
        <v>157.35294117647058</v>
      </c>
    </row>
    <row r="19" spans="2:9" ht="15.75" customHeight="1">
      <c r="B19" s="13" t="s">
        <v>48</v>
      </c>
      <c r="C19" s="15">
        <f>SUM(C21:C22)</f>
        <v>69.5</v>
      </c>
      <c r="D19" s="15">
        <f t="shared" ref="D19:G19" si="4">SUM(D21:D22)</f>
        <v>27.8</v>
      </c>
      <c r="E19" s="15">
        <f t="shared" si="4"/>
        <v>70.599999999999994</v>
      </c>
      <c r="F19" s="15">
        <f t="shared" si="4"/>
        <v>70.7</v>
      </c>
      <c r="G19" s="15">
        <f t="shared" si="4"/>
        <v>27.8</v>
      </c>
      <c r="H19" s="26">
        <f t="shared" si="2"/>
        <v>39.376770538243633</v>
      </c>
      <c r="I19" s="32">
        <f>SUM(G19/D19*100)</f>
        <v>100</v>
      </c>
    </row>
    <row r="20" spans="2:9" ht="15" customHeight="1">
      <c r="B20" s="16" t="s">
        <v>49</v>
      </c>
      <c r="C20" s="10"/>
      <c r="D20" s="14"/>
      <c r="E20" s="15"/>
      <c r="F20" s="15"/>
      <c r="G20" s="10"/>
      <c r="H20" s="26"/>
      <c r="I20" s="22"/>
    </row>
    <row r="21" spans="2:9" ht="15.75">
      <c r="B21" s="18" t="s">
        <v>4</v>
      </c>
      <c r="C21" s="33">
        <v>46.2</v>
      </c>
      <c r="D21" s="14">
        <v>26.7</v>
      </c>
      <c r="E21" s="14">
        <v>49.4</v>
      </c>
      <c r="F21" s="14">
        <v>49.4</v>
      </c>
      <c r="G21" s="33">
        <v>26.3</v>
      </c>
      <c r="H21" s="26">
        <f t="shared" si="2"/>
        <v>53.238866396761139</v>
      </c>
      <c r="I21" s="22">
        <f>SUM(G21/D21*100)</f>
        <v>98.501872659176044</v>
      </c>
    </row>
    <row r="22" spans="2:9" ht="15.75">
      <c r="B22" s="18" t="s">
        <v>5</v>
      </c>
      <c r="C22" s="33">
        <v>23.3</v>
      </c>
      <c r="D22" s="14">
        <v>1.1000000000000001</v>
      </c>
      <c r="E22" s="14">
        <v>21.2</v>
      </c>
      <c r="F22" s="14">
        <v>21.3</v>
      </c>
      <c r="G22" s="33">
        <v>1.5</v>
      </c>
      <c r="H22" s="26">
        <f t="shared" si="2"/>
        <v>7.0754716981132075</v>
      </c>
      <c r="I22" s="22">
        <f>SUM(G22/D22*100)</f>
        <v>136.36363636363635</v>
      </c>
    </row>
    <row r="23" spans="2:9" ht="15.75">
      <c r="B23" s="19" t="s">
        <v>6</v>
      </c>
      <c r="C23" s="11">
        <v>3510</v>
      </c>
      <c r="D23" s="20">
        <v>2312</v>
      </c>
      <c r="E23" s="20">
        <v>3737</v>
      </c>
      <c r="F23" s="20">
        <v>3737</v>
      </c>
      <c r="G23" s="11">
        <v>2722.5</v>
      </c>
      <c r="H23" s="26">
        <f t="shared" si="2"/>
        <v>72.852555525822851</v>
      </c>
      <c r="I23" s="22">
        <f>SUM(G23/D23*100)</f>
        <v>117.75519031141867</v>
      </c>
    </row>
    <row r="24" spans="2:9" ht="31.5">
      <c r="B24" s="28" t="s">
        <v>29</v>
      </c>
      <c r="C24" s="29">
        <v>33</v>
      </c>
      <c r="D24" s="29">
        <v>16.5</v>
      </c>
      <c r="E24" s="29">
        <v>23.2</v>
      </c>
      <c r="F24" s="29">
        <v>23.9</v>
      </c>
      <c r="G24" s="29">
        <v>11.1</v>
      </c>
      <c r="H24" s="26">
        <f t="shared" si="2"/>
        <v>47.844827586206897</v>
      </c>
      <c r="I24" s="26">
        <f>SUM(G24/D24*100)</f>
        <v>67.272727272727266</v>
      </c>
    </row>
    <row r="25" spans="2:9" ht="51" customHeight="1">
      <c r="B25" s="30" t="s">
        <v>16</v>
      </c>
      <c r="C25" s="29">
        <v>1419.7</v>
      </c>
      <c r="D25" s="29">
        <v>822.8</v>
      </c>
      <c r="E25" s="29">
        <v>1465</v>
      </c>
      <c r="F25" s="29">
        <v>1550.6</v>
      </c>
      <c r="G25" s="29">
        <v>941.5</v>
      </c>
      <c r="H25" s="26">
        <f t="shared" si="2"/>
        <v>64.26621160409556</v>
      </c>
      <c r="I25" s="26">
        <f>SUM(G25/D25*100)</f>
        <v>114.42634905201751</v>
      </c>
    </row>
    <row r="26" spans="2:9" ht="45" customHeight="1">
      <c r="B26" s="40" t="s">
        <v>34</v>
      </c>
      <c r="C26" s="40"/>
      <c r="D26" s="40"/>
      <c r="E26" s="40"/>
      <c r="F26" s="40"/>
      <c r="G26" s="40"/>
      <c r="H26" s="6"/>
      <c r="I26" s="7"/>
    </row>
    <row r="27" spans="2:9" ht="3" customHeight="1">
      <c r="B27" s="5"/>
      <c r="C27" s="5"/>
      <c r="D27" s="5"/>
      <c r="E27" s="5"/>
      <c r="F27" s="5"/>
      <c r="G27" s="4"/>
      <c r="H27" s="4"/>
    </row>
    <row r="28" spans="2:9" ht="12.75" customHeight="1">
      <c r="B28" s="5"/>
      <c r="C28" s="5"/>
      <c r="D28" s="5"/>
      <c r="E28" s="5"/>
      <c r="F28" s="5"/>
    </row>
    <row r="29" spans="2:9" ht="12.75" customHeight="1">
      <c r="B29" s="5"/>
      <c r="C29" s="5"/>
      <c r="D29" s="5"/>
      <c r="E29" s="5"/>
      <c r="F29" s="5"/>
    </row>
  </sheetData>
  <mergeCells count="11">
    <mergeCell ref="B26:G26"/>
    <mergeCell ref="H3:H5"/>
    <mergeCell ref="C4:C5"/>
    <mergeCell ref="D4:D5"/>
    <mergeCell ref="E4:F4"/>
    <mergeCell ref="G4:G5"/>
    <mergeCell ref="B1:I1"/>
    <mergeCell ref="B3:B5"/>
    <mergeCell ref="C3:D3"/>
    <mergeCell ref="E3:G3"/>
    <mergeCell ref="I3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glavdohod</dc:creator>
  <cp:lastModifiedBy>zam_nach</cp:lastModifiedBy>
  <cp:lastPrinted>2025-01-15T11:04:32Z</cp:lastPrinted>
  <dcterms:created xsi:type="dcterms:W3CDTF">2012-02-03T13:18:07Z</dcterms:created>
  <dcterms:modified xsi:type="dcterms:W3CDTF">2025-01-21T10:22:55Z</dcterms:modified>
</cp:coreProperties>
</file>