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75" windowWidth="11355" windowHeight="8700" activeTab="2"/>
  </bookViews>
  <sheets>
    <sheet name="  ЖКХ  2022" sheetId="1" r:id="rId1"/>
    <sheet name="управления  2022" sheetId="2" r:id="rId2"/>
    <sheet name="всего  2022" sheetId="3" r:id="rId3"/>
    <sheet name="сельские за 2022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<sst xmlns="http://schemas.openxmlformats.org/spreadsheetml/2006/main" count="992" uniqueCount="229">
  <si>
    <t>№п/п</t>
  </si>
  <si>
    <t xml:space="preserve">  Наименование  мероприятий  программы </t>
  </si>
  <si>
    <t xml:space="preserve"> на 01.11.2010г.</t>
  </si>
  <si>
    <t xml:space="preserve"> Всего </t>
  </si>
  <si>
    <t xml:space="preserve"> план </t>
  </si>
  <si>
    <t xml:space="preserve"> Факт</t>
  </si>
  <si>
    <t xml:space="preserve"> факт </t>
  </si>
  <si>
    <t xml:space="preserve">  Центральное         сельского поселения </t>
  </si>
  <si>
    <t xml:space="preserve">   Трефиловское сельсекое          поселения </t>
  </si>
  <si>
    <t xml:space="preserve">    Зинаидинское  сельсекое          поселения </t>
  </si>
  <si>
    <t xml:space="preserve">     Введено-Готнянское  сельсекое          поселения </t>
  </si>
  <si>
    <t xml:space="preserve">       Городское поселение "Поселок Ракитное"  </t>
  </si>
  <si>
    <t xml:space="preserve">       Городское поселение "Поселок  Пролетарский"  </t>
  </si>
  <si>
    <t xml:space="preserve"> по   городским  и сельским  поселениям администрации  Ракитянского района  </t>
  </si>
  <si>
    <t xml:space="preserve">Управление    финансов и бюджетной политики  администрации   Ракитянского района </t>
  </si>
  <si>
    <t xml:space="preserve">Управление     культуры  и  кинофикации  администрации   Ракитянского района </t>
  </si>
  <si>
    <t xml:space="preserve">Управление   социальной  защиты  населения     администрации   Ракитянского района </t>
  </si>
  <si>
    <t xml:space="preserve">Управление    физической культуры и спорта      администрации   Ракитянского района </t>
  </si>
  <si>
    <t xml:space="preserve"> Муниципальное учреждение   "Плавательный бассейн"</t>
  </si>
  <si>
    <t>МУЗ "Ракитянская   ЦРБ"</t>
  </si>
  <si>
    <t xml:space="preserve"> Муниципальное   унитарное   предприятие   "Магазин Забота "</t>
  </si>
  <si>
    <t xml:space="preserve"> Муниципальное   унитарное   предприятие   " "Центральная  районная  аптека №15  "</t>
  </si>
  <si>
    <t xml:space="preserve"> Управляющая  рынком  компания  Муниципальное  унитарное  предприятие "Рынок Ракита"</t>
  </si>
  <si>
    <t xml:space="preserve"> Муниципальное   унитарное   предприятие   "Ракитянские   тепловые сети"</t>
  </si>
  <si>
    <t xml:space="preserve"> ОАО "Ракитянское транспортное предприятие "</t>
  </si>
  <si>
    <t xml:space="preserve">Процент выполнения </t>
  </si>
  <si>
    <t xml:space="preserve"> (тыс.руб)</t>
  </si>
  <si>
    <t xml:space="preserve"> ( тыс.руб.)</t>
  </si>
  <si>
    <t xml:space="preserve">  Муниципальные предприятия, предприятия  ЖКХ </t>
  </si>
  <si>
    <t xml:space="preserve"> Бюджетные учреждения </t>
  </si>
  <si>
    <t xml:space="preserve"> Городские, сельские  поселения   </t>
  </si>
  <si>
    <t xml:space="preserve"> ООО  " Ракитянский водсервис  "</t>
  </si>
  <si>
    <t xml:space="preserve"> Товарищество собственников жилья "Ракитянское"</t>
  </si>
  <si>
    <t xml:space="preserve">       муниципальными  предприятиями , предприятиями ЖКХ администрации    Ракитянского района  </t>
  </si>
  <si>
    <t xml:space="preserve"> - установка  и модернизация  узлов  учета  и регулирования  потребления  энергетических  ресурсов; </t>
  </si>
  <si>
    <t xml:space="preserve"> - установка  энергопотребребляющего  оборудования   высоких  классов  энергетической  эффективности;</t>
  </si>
  <si>
    <t xml:space="preserve"> модернизация и  реконструкция  инженерных  систем    холодного   водоснабжения, канализации  и электроснабжения   зданий бюджетных  учреждений;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</si>
  <si>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</si>
  <si>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фасадов); </t>
  </si>
  <si>
    <t xml:space="preserve"> - утепление  дверных проемов,  подвальных  и чердачных  помещений  в бюджетных  учреждениях; </t>
  </si>
  <si>
    <t xml:space="preserve"> внедрение  инновационных методов  энергосбережения</t>
  </si>
  <si>
    <t xml:space="preserve">  разработка  методик  оценки  экономической  эффективности  энегосберегающих  мероприятий </t>
  </si>
  <si>
    <t xml:space="preserve"> разработка   схем теплоснабжения </t>
  </si>
  <si>
    <t xml:space="preserve"> МУП                                    " Благоустройство и озеленение  "</t>
  </si>
  <si>
    <t>1.1.</t>
  </si>
  <si>
    <t>1.2.</t>
  </si>
  <si>
    <t>1.3.</t>
  </si>
  <si>
    <t>1.4.</t>
  </si>
  <si>
    <t>1.5.</t>
  </si>
  <si>
    <t>1.6.</t>
  </si>
  <si>
    <t>1.7.</t>
  </si>
  <si>
    <t>1.4.1</t>
  </si>
  <si>
    <t>1.6.1</t>
  </si>
  <si>
    <t>1.8.</t>
  </si>
  <si>
    <t xml:space="preserve"> -  замена   светопрозрачных  ограждающих  констркукций   на энергоэффективные; </t>
  </si>
  <si>
    <t>1.4.2</t>
  </si>
  <si>
    <t xml:space="preserve">Администрация  Ракитянского района </t>
  </si>
  <si>
    <t>3.1</t>
  </si>
  <si>
    <t>3.2</t>
  </si>
  <si>
    <t>3.3</t>
  </si>
  <si>
    <t xml:space="preserve"> в том числе по источникам финансирования</t>
  </si>
  <si>
    <t xml:space="preserve">местный  </t>
  </si>
  <si>
    <t xml:space="preserve"> областной </t>
  </si>
  <si>
    <t xml:space="preserve"> Федеральный  </t>
  </si>
  <si>
    <t xml:space="preserve"> - модернизация  систем  освещения  зданий, строений  и сооружений, прилегающих   и внутрених территорий </t>
  </si>
  <si>
    <t>1.1.1</t>
  </si>
  <si>
    <t xml:space="preserve">   наименование  учреждения, предприятия  </t>
  </si>
  <si>
    <t xml:space="preserve">наименование учреждения,предприятия -замена  газового  котла </t>
  </si>
  <si>
    <t>наименование учреждения,предприятия - установка  газового    оборудования  на автомобиль</t>
  </si>
  <si>
    <t>1.4.3</t>
  </si>
  <si>
    <t xml:space="preserve"> и т.д </t>
  </si>
  <si>
    <t xml:space="preserve">  наименование учреждения, предприятия- замена окон  на энергосберегающие </t>
  </si>
  <si>
    <t>1.9</t>
  </si>
  <si>
    <t xml:space="preserve"> другие технические мероприятия, направленные   на снижение  потребления энергетических ресурсов </t>
  </si>
  <si>
    <t>1.1.2</t>
  </si>
  <si>
    <t>1.1.3</t>
  </si>
  <si>
    <t>1.1.4</t>
  </si>
  <si>
    <t xml:space="preserve"> МБСУСОССЗН " Ракитянский дом-интернат для инвалидов и ветеранов  войны и труда"</t>
  </si>
  <si>
    <t xml:space="preserve"> МБСУСОССЗН " Илек-Кошарский  дом-интернат для инвалидов и ветеранов  войны и труда"</t>
  </si>
  <si>
    <t xml:space="preserve">  СМБУ  "Социально-реабилитационный центр   для несовершеннолетних"   </t>
  </si>
  <si>
    <t xml:space="preserve"> МБСУСССЗН " Комплексный  центр   социального  обслуживания нселения Ракитянского района </t>
  </si>
  <si>
    <t xml:space="preserve"> внебюджетные</t>
  </si>
  <si>
    <t>1.1.5</t>
  </si>
  <si>
    <t>1.2.1</t>
  </si>
  <si>
    <t>1.7</t>
  </si>
  <si>
    <t>ОГБУЗ  "Ракитянская   "ЦРБ"-                                                                                                главный корпус</t>
  </si>
  <si>
    <t>1.3.1</t>
  </si>
  <si>
    <t>0,0,</t>
  </si>
  <si>
    <t xml:space="preserve"> - утепление  дверных проемов,окон и облицовки фасада здания, подвальных  и чердачных  помещений  в бюджетных  учреждениях; </t>
  </si>
  <si>
    <t xml:space="preserve"> план программа  </t>
  </si>
  <si>
    <t xml:space="preserve">  план  финансирование </t>
  </si>
  <si>
    <t xml:space="preserve">  1Технические    мероприятия   по энергосбережению   и повышению   энергетической   эффективноси   в бюджетной сфере </t>
  </si>
  <si>
    <t xml:space="preserve"> Установка  насоса   для внутренней  системы   отопления </t>
  </si>
  <si>
    <t xml:space="preserve"> Венгеровский ВОП -замена  газового  котла</t>
  </si>
  <si>
    <t xml:space="preserve"> Реконструкция  тепловых сетей  котельная  Школа № 2 п. Ракитное   </t>
  </si>
  <si>
    <t>1.9.1</t>
  </si>
  <si>
    <t xml:space="preserve">  в том числе м средства  внебюджетных  источников- собственные средства предприятия   </t>
  </si>
  <si>
    <t xml:space="preserve"> Наименование городских   и сельских поселений       </t>
  </si>
  <si>
    <t xml:space="preserve">   Нижнепенское     </t>
  </si>
  <si>
    <t xml:space="preserve">   Венгеровское    </t>
  </si>
  <si>
    <t xml:space="preserve">всего </t>
  </si>
  <si>
    <t xml:space="preserve"> местный  </t>
  </si>
  <si>
    <t xml:space="preserve"> план всего </t>
  </si>
  <si>
    <t xml:space="preserve"> другие технические мероприятия, направленные   на снижение  потребления энергетических ресурсов  (реализация  теплосберегающих мероприятий -утепление   отопительных   магистралей по подвальным   помещениям  и чердакам , заделка  межпанельных   и компесационных швов, уплотнение  оконных и дверных  проемов) </t>
  </si>
  <si>
    <t xml:space="preserve"> Исполнитель: 3.Шкилева</t>
  </si>
  <si>
    <t xml:space="preserve"> спонсорская помощь, средства собственников жилья   </t>
  </si>
  <si>
    <t xml:space="preserve"> факт   выполнения </t>
  </si>
  <si>
    <t xml:space="preserve"> внебюджетные-источники -спонсорская  помощь </t>
  </si>
  <si>
    <t xml:space="preserve"> в том числе  по источникам финансирования   </t>
  </si>
  <si>
    <t xml:space="preserve"> Всего план  финансирования  </t>
  </si>
  <si>
    <t xml:space="preserve">местный бюджет  </t>
  </si>
  <si>
    <t xml:space="preserve"> областной бюд   жет</t>
  </si>
  <si>
    <t xml:space="preserve"> федеральный   бюджет</t>
  </si>
  <si>
    <t xml:space="preserve">на 2015 год </t>
  </si>
  <si>
    <t xml:space="preserve"> Прочие   (собственные   средства предприятия)   </t>
  </si>
  <si>
    <t xml:space="preserve">факт </t>
  </si>
  <si>
    <t xml:space="preserve"> план  финансирования  </t>
  </si>
  <si>
    <t xml:space="preserve"> энергосбережения   и повышения  энергетической   эффективности </t>
  </si>
  <si>
    <t xml:space="preserve">  в том числе  средства  внебюджетных  источников- собственные средства предприятия   </t>
  </si>
  <si>
    <t xml:space="preserve"> энергосбережения   и повышения  энергетической   эффективности " бюджетными учреждениями   администрации  Ракитянского района </t>
  </si>
  <si>
    <t xml:space="preserve"> Исполнитель: З.Шкилева </t>
  </si>
  <si>
    <t xml:space="preserve">Управление    финансов и бюджетной политики   </t>
  </si>
  <si>
    <t>Управление     культуры  и  кинофикаци</t>
  </si>
  <si>
    <t xml:space="preserve">Управление  образования      </t>
  </si>
  <si>
    <t xml:space="preserve">Управление    физической культуры и спорта      </t>
  </si>
  <si>
    <t xml:space="preserve">Управление   социальной  защиты  населения     </t>
  </si>
  <si>
    <t>факт</t>
  </si>
  <si>
    <t xml:space="preserve">  план  </t>
  </si>
  <si>
    <t xml:space="preserve">  план   </t>
  </si>
  <si>
    <t xml:space="preserve"> Илек-Кошарское </t>
  </si>
  <si>
    <t xml:space="preserve">Солдатское    </t>
  </si>
  <si>
    <t xml:space="preserve"> Вышнепенское  </t>
  </si>
  <si>
    <t xml:space="preserve">Бобравское     </t>
  </si>
  <si>
    <t xml:space="preserve">  Дмитриевское       </t>
  </si>
  <si>
    <t xml:space="preserve">   Центральное  </t>
  </si>
  <si>
    <t xml:space="preserve">   Трефиловское    </t>
  </si>
  <si>
    <t xml:space="preserve">Зинаидинское  </t>
  </si>
  <si>
    <t xml:space="preserve">    Введено -Готнянское  </t>
  </si>
  <si>
    <t xml:space="preserve">       Городское поселение "Поселок   Ракитное "  </t>
  </si>
  <si>
    <t xml:space="preserve">       Городское поселение "Поселок   Пролетарский "  </t>
  </si>
  <si>
    <t xml:space="preserve"> факт</t>
  </si>
  <si>
    <t xml:space="preserve">процент выполнения </t>
  </si>
  <si>
    <t xml:space="preserve">процент выполнения   </t>
  </si>
  <si>
    <t xml:space="preserve"> в муниципальном  образовании "Ракитянский район </t>
  </si>
  <si>
    <t>(тыс.руб,)</t>
  </si>
  <si>
    <t>1.10</t>
  </si>
  <si>
    <t>1.11</t>
  </si>
  <si>
    <t>1.12</t>
  </si>
  <si>
    <t xml:space="preserve">Техническое  обслужвание  котельных </t>
  </si>
  <si>
    <t xml:space="preserve">Техническое  обслуживание  котельных  </t>
  </si>
  <si>
    <t xml:space="preserve"> ООО "Ракитянское транспортное предприятие "</t>
  </si>
  <si>
    <t xml:space="preserve"> 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</si>
  <si>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</si>
  <si>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 Реконструкция теплоэнергетических  пунктов с   модернизацией  инженерной  инфраструктуры " </t>
  </si>
  <si>
    <t xml:space="preserve"> 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</si>
  <si>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</si>
  <si>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Технические    мероприятия   по энергосбережению   и повышению   энергетической   эффективноси   в бюджетной сфере </t>
  </si>
  <si>
    <t xml:space="preserve">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</si>
  <si>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</si>
  <si>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</si>
  <si>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разработка   схем теплоснабжения,водоснабжения  </t>
  </si>
  <si>
    <t xml:space="preserve"> 1Технические    мероприятия   по энергосбережению   и повышению   энергетической   эффективноси   в бюджетной сфере </t>
  </si>
  <si>
    <t xml:space="preserve"> 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</si>
  <si>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3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</si>
  <si>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</si>
  <si>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5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</si>
  <si>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6 Реконструкция теплоэнергетических  пунктов с   модернизацией  инженерной  инфраструктуры " </t>
  </si>
  <si>
    <t xml:space="preserve"> 1.Технические    мероприятия   по энергосбережению   и повышению   энергетической   эффективноси   в бюджетной сфере </t>
  </si>
  <si>
    <t xml:space="preserve">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</si>
  <si>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</si>
  <si>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6 Реконструкция теплоэнергетических  пунктов с   модернизацией  инженерной  инфраструктуры " </t>
  </si>
  <si>
    <t xml:space="preserve"> ООО "РемонтЖил  Сервис"</t>
  </si>
  <si>
    <t>1.9.2</t>
  </si>
  <si>
    <t>Приобретение  материалов для подготовки котельных к осенне зимнему периоду</t>
  </si>
  <si>
    <t xml:space="preserve">Приобретение  материалов  для подготовки котельных  к осенне зимнему  периоду </t>
  </si>
  <si>
    <t>1.9.3</t>
  </si>
  <si>
    <t xml:space="preserve"> ООО                             " Забота "</t>
  </si>
  <si>
    <t>Производственное подразделение "Ракитянский район" Филиала "Западный" ГУП "Белгородский водоканал"</t>
  </si>
  <si>
    <t>АО "Ракитянская   теплосетевая компания"</t>
  </si>
  <si>
    <t xml:space="preserve">  план   (тыс.руб)</t>
  </si>
  <si>
    <t xml:space="preserve"> - установка  энергопотребребляющего  оборудования   высоких  классов  энергетической  эффективности; сетевой  насос на  внутреннюю систему  теплоснабжения</t>
  </si>
  <si>
    <t xml:space="preserve"> - установка  и модернизация  узлов  учета  и регулирования  потребления  энергетических  ресурсов; поверка приборов </t>
  </si>
  <si>
    <t xml:space="preserve">  план тыс.руб   </t>
  </si>
  <si>
    <t xml:space="preserve">бюджет </t>
  </si>
  <si>
    <t xml:space="preserve"> внебюджетные   источники </t>
  </si>
  <si>
    <t>МОУ "Ракитянская СОШ №2"</t>
  </si>
  <si>
    <t>МОУ "Ракитянская СОШ №3"</t>
  </si>
  <si>
    <t xml:space="preserve">  план тыс  .руб   </t>
  </si>
  <si>
    <t xml:space="preserve">  план тыс. руб.   </t>
  </si>
  <si>
    <t xml:space="preserve">  план тыс.    руб.   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</si>
  <si>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 метров )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</si>
  <si>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контуров;(метров)</t>
  </si>
  <si>
    <t xml:space="preserve">  факт тыс.руб   </t>
  </si>
  <si>
    <t xml:space="preserve"> Информация о выполнении   мероприятий в области </t>
  </si>
  <si>
    <t xml:space="preserve"> Информация о выполнении  мероприятий в области </t>
  </si>
  <si>
    <t xml:space="preserve"> Информация  о  выполнении   мероприятий в области </t>
  </si>
  <si>
    <t xml:space="preserve"> Информация о выполнении   мероприятий     в области </t>
  </si>
  <si>
    <t xml:space="preserve">  план           (тыс. руб.)</t>
  </si>
  <si>
    <t xml:space="preserve">  факт  (тыс. руб.)</t>
  </si>
  <si>
    <t xml:space="preserve">  факт тыс. руб.   </t>
  </si>
  <si>
    <t>процент выполнения</t>
  </si>
  <si>
    <t xml:space="preserve">ОГБУЗ  "Ракитянская ЦРБ" </t>
  </si>
  <si>
    <t xml:space="preserve"> - установка  энергопотребребляющего  оборудования   высоких  классов  энергетической  эффективности;   </t>
  </si>
  <si>
    <t xml:space="preserve"> - утепление  дверных проемов,  подвальных  и чердачных  помещений  в бюджетных  учреждениях;  </t>
  </si>
  <si>
    <t xml:space="preserve"> другие технические мероприятия, направленные   на снижение  потребления энергетических ресурсов  </t>
  </si>
  <si>
    <t xml:space="preserve">  факт  (тыс.руб)</t>
  </si>
  <si>
    <t xml:space="preserve"> МАУ                                    " Благоустройство   "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</si>
  <si>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    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</si>
  <si>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 ремонт кровли); </t>
  </si>
  <si>
    <t>Переоборудование  автотранспорта на использование  компримированного природного газа (метан) в качестве  моторного топлива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</si>
  <si>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фасадов,ремонт  кровли); </t>
  </si>
  <si>
    <t>№  п/п</t>
  </si>
  <si>
    <t>1.9.4</t>
  </si>
  <si>
    <t>Исполнитель: З.Шкилева 847245 55-2- 20</t>
  </si>
  <si>
    <t>847 245 55-2-20</t>
  </si>
  <si>
    <t xml:space="preserve">процент выпол нения   </t>
  </si>
  <si>
    <t xml:space="preserve">Выполнение энергосберегающих мероприятий в рамках проведения капитального ремонта  жилищного  фонда  в 2020г.п.  Пролетарский  ул. Ватутина  8 домов  за счет областного бюджета   - 63266,5 тыс.руб. в 2021 п.Пролетарский  ул. Железнодорожная 3 дома ,пер. Кирпичного завода д.5а -6896,3 тыс.руб.средства собственников  жилья </t>
  </si>
  <si>
    <t xml:space="preserve"> котельная  ул. Пролетарская  замена  насосного  оборудования  </t>
  </si>
  <si>
    <t xml:space="preserve"> -  замена   светопрозрачных  ограждающих  констркукций   на энергоэффективные( установка энергосберегающих  пластиковых окон)</t>
  </si>
  <si>
    <t>за   2022 год</t>
  </si>
  <si>
    <t>Реализация мероприятий в рамках капитального ремонта РСОШ №2 имениА.И.Цыбулева (16718 тыс.руб)                        Зинаидинская ООШ                                    (6800 тыс.руб)</t>
  </si>
  <si>
    <t xml:space="preserve">  за   2022 год</t>
  </si>
  <si>
    <t xml:space="preserve"> -   приведение  термического  сопротивления  ограждающих  конструкций зданий   в соответствие   с нормами  (замена и утепление кровли ); </t>
  </si>
  <si>
    <t xml:space="preserve"> за   2022 год</t>
  </si>
  <si>
    <t>Реализация мероприятий в рамках капитального ремонта РСОШ №2 имениА.И.Цыбулева (16718 тыс.руб) Зинаидинская ООШ                                    (6800 тыс.руб)</t>
  </si>
  <si>
    <t>Проведение капитального ремонта общего имущества 8 многоквартирных домов                       (  п. Пролетарский  ул.Железнодорожная,24 (8679,4тыс руб), д.25 (7955,9 тыс.руб) ,д.28  (5523,8 тыс.руб),ул Ватутина 9 (23851,0тыс. руб),ул.Пролетарская д.33 (3297,03  тыс.руб) п.Ракитное ул. Пролетарская -44                                                        ( 7162,2тыс.руб)   ,ул.Федутенко 28                          (7843,2 тыс.руб),п.Сумовский 16 (6493,6 тыс.руб)</t>
  </si>
  <si>
    <t>Проведение капитального ремонта общего имущества 8 мнгоквартирных домов  (  п. Пролетарский  ул.Железнодорожная,24 (8679,4тыс руб), д.25 (7955,9 тыс.руб) ,д.28  (5523,8 тыс.руб),ул Ватутина 9 (23851,0тыс. руб),ул.Пролетарская д.33 (3297,03  тыс.руб) п.Ракитное                               ул. Пролетарская -44   ( 7162,2тыс.руб) , ул.Федутенко 28                          (7843,2 тыс.руб),п.Сумовский 16 (6493,6 тыс.руб)</t>
  </si>
  <si>
    <t xml:space="preserve">про цент выполнения </t>
  </si>
  <si>
    <t xml:space="preserve">про цент выпол нения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</si>
</sst>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5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4" xfId="0" applyFont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33" borderId="2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0" xfId="0" applyFont="1" applyFill="1" applyAlignment="1">
      <alignment/>
    </xf>
    <xf numFmtId="0" fontId="14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3" fontId="11" fillId="33" borderId="0" xfId="0" applyNumberFormat="1" applyFont="1" applyFill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/>
    </xf>
    <xf numFmtId="176" fontId="4" fillId="36" borderId="10" xfId="0" applyNumberFormat="1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5" borderId="0" xfId="0" applyFont="1" applyFill="1" applyAlignment="1">
      <alignment horizontal="center"/>
    </xf>
    <xf numFmtId="0" fontId="8" fillId="0" borderId="21" xfId="0" applyFont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5" borderId="15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3" fillId="36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4"/>
  <sheetViews>
    <sheetView zoomScale="75" zoomScaleNormal="75" zoomScalePageLayoutView="0" workbookViewId="0" topLeftCell="A35">
      <selection activeCell="J35" sqref="J35"/>
    </sheetView>
  </sheetViews>
  <sheetFormatPr defaultColWidth="9.00390625" defaultRowHeight="12.75"/>
  <cols>
    <col min="1" max="1" width="6.625" style="25" customWidth="1"/>
    <col min="2" max="2" width="54.875" style="25" customWidth="1"/>
    <col min="3" max="3" width="11.00390625" style="66" hidden="1" customWidth="1"/>
    <col min="4" max="4" width="0.37109375" style="66" hidden="1" customWidth="1"/>
    <col min="5" max="5" width="10.75390625" style="66" hidden="1" customWidth="1"/>
    <col min="6" max="7" width="10.375" style="25" hidden="1" customWidth="1"/>
    <col min="8" max="8" width="10.375" style="25" customWidth="1"/>
    <col min="9" max="9" width="11.25390625" style="25" customWidth="1"/>
    <col min="10" max="10" width="10.625" style="25" customWidth="1"/>
    <col min="11" max="11" width="11.625" style="25" customWidth="1"/>
    <col min="12" max="12" width="11.25390625" style="66" hidden="1" customWidth="1"/>
    <col min="13" max="13" width="11.375" style="66" hidden="1" customWidth="1"/>
    <col min="14" max="14" width="11.25390625" style="25" hidden="1" customWidth="1"/>
    <col min="15" max="15" width="13.00390625" style="25" hidden="1" customWidth="1"/>
    <col min="16" max="16" width="10.75390625" style="66" customWidth="1"/>
    <col min="17" max="17" width="12.00390625" style="66" customWidth="1"/>
    <col min="18" max="18" width="11.00390625" style="25" customWidth="1"/>
    <col min="19" max="19" width="11.875" style="25" customWidth="1"/>
    <col min="20" max="20" width="11.00390625" style="25" customWidth="1"/>
    <col min="21" max="21" width="12.625" style="77" customWidth="1"/>
    <col min="22" max="22" width="21.75390625" style="25" hidden="1" customWidth="1"/>
    <col min="23" max="23" width="16.625" style="25" hidden="1" customWidth="1"/>
    <col min="24" max="24" width="17.875" style="25" customWidth="1"/>
    <col min="25" max="16384" width="9.125" style="25" customWidth="1"/>
  </cols>
  <sheetData>
    <row r="3" spans="1:11" ht="29.25" customHeight="1">
      <c r="A3" s="175" t="s">
        <v>193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51" customHeight="1">
      <c r="A4" s="176" t="s">
        <v>117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44.25" customHeight="1">
      <c r="A5" s="176" t="s">
        <v>33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22" ht="19.5" customHeight="1">
      <c r="A6" s="175" t="s">
        <v>219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T6" s="177" t="s">
        <v>26</v>
      </c>
      <c r="U6" s="177"/>
      <c r="V6" s="177"/>
    </row>
    <row r="7" spans="1:8" ht="18.75" hidden="1">
      <c r="A7" s="65"/>
      <c r="B7" s="65"/>
      <c r="C7" s="82"/>
      <c r="D7" s="82"/>
      <c r="E7" s="82"/>
      <c r="F7" s="65"/>
      <c r="G7" s="65"/>
      <c r="H7" s="65"/>
    </row>
    <row r="8" spans="1:8" ht="18.75" hidden="1">
      <c r="A8" s="65"/>
      <c r="B8" s="65"/>
      <c r="C8" s="82"/>
      <c r="D8" s="82"/>
      <c r="E8" s="82"/>
      <c r="F8" s="65"/>
      <c r="G8" s="65"/>
      <c r="H8" s="65"/>
    </row>
    <row r="9" ht="18.75" hidden="1"/>
    <row r="10" ht="18.75" hidden="1"/>
    <row r="11" spans="1:24" ht="159.75" customHeight="1">
      <c r="A11" s="78" t="s">
        <v>0</v>
      </c>
      <c r="B11" s="171" t="s">
        <v>1</v>
      </c>
      <c r="C11" s="171" t="s">
        <v>176</v>
      </c>
      <c r="D11" s="171"/>
      <c r="E11" s="171"/>
      <c r="F11" s="171" t="s">
        <v>21</v>
      </c>
      <c r="G11" s="171"/>
      <c r="H11" s="171" t="s">
        <v>22</v>
      </c>
      <c r="I11" s="171"/>
      <c r="J11" s="171" t="s">
        <v>178</v>
      </c>
      <c r="K11" s="171"/>
      <c r="L11" s="171" t="s">
        <v>150</v>
      </c>
      <c r="M11" s="171"/>
      <c r="N11" s="172" t="s">
        <v>177</v>
      </c>
      <c r="O11" s="172"/>
      <c r="P11" s="173" t="s">
        <v>171</v>
      </c>
      <c r="Q11" s="174"/>
      <c r="R11" s="173" t="s">
        <v>206</v>
      </c>
      <c r="S11" s="174"/>
      <c r="T11" s="171" t="s">
        <v>3</v>
      </c>
      <c r="U11" s="171"/>
      <c r="V11" s="73"/>
      <c r="W11" s="24"/>
      <c r="X11" s="171" t="s">
        <v>25</v>
      </c>
    </row>
    <row r="12" spans="1:24" ht="68.25" customHeight="1" thickBot="1">
      <c r="A12" s="79"/>
      <c r="B12" s="171"/>
      <c r="C12" s="87" t="s">
        <v>182</v>
      </c>
      <c r="D12" s="87" t="s">
        <v>6</v>
      </c>
      <c r="E12" s="114" t="s">
        <v>192</v>
      </c>
      <c r="F12" s="83" t="s">
        <v>90</v>
      </c>
      <c r="G12" s="83" t="s">
        <v>6</v>
      </c>
      <c r="H12" s="119" t="s">
        <v>182</v>
      </c>
      <c r="I12" s="119" t="s">
        <v>192</v>
      </c>
      <c r="J12" s="119" t="s">
        <v>182</v>
      </c>
      <c r="K12" s="119" t="s">
        <v>192</v>
      </c>
      <c r="L12" s="119" t="s">
        <v>182</v>
      </c>
      <c r="M12" s="119" t="s">
        <v>192</v>
      </c>
      <c r="N12" s="153" t="s">
        <v>127</v>
      </c>
      <c r="O12" s="153" t="s">
        <v>6</v>
      </c>
      <c r="P12" s="119" t="s">
        <v>182</v>
      </c>
      <c r="Q12" s="119" t="s">
        <v>192</v>
      </c>
      <c r="R12" s="119" t="s">
        <v>182</v>
      </c>
      <c r="S12" s="119" t="s">
        <v>192</v>
      </c>
      <c r="T12" s="83" t="s">
        <v>182</v>
      </c>
      <c r="U12" s="114" t="s">
        <v>192</v>
      </c>
      <c r="V12" s="49" t="s">
        <v>118</v>
      </c>
      <c r="W12" s="24"/>
      <c r="X12" s="171"/>
    </row>
    <row r="13" spans="1:24" ht="75.75" customHeight="1" thickBot="1">
      <c r="A13" s="49">
        <v>1</v>
      </c>
      <c r="B13" s="15" t="s">
        <v>156</v>
      </c>
      <c r="C13" s="49">
        <v>0</v>
      </c>
      <c r="D13" s="49">
        <v>0</v>
      </c>
      <c r="E13" s="49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9">
        <f>C13+F13+H13+J13+L13+N13+P13+R13</f>
        <v>0</v>
      </c>
      <c r="U13" s="75">
        <f>E13+G13+I13+K13+M13+O13+Q13+S13</f>
        <v>0</v>
      </c>
      <c r="V13" s="49">
        <f>D13+G13+I13+K13+M13+O13+Q13+S13</f>
        <v>0</v>
      </c>
      <c r="W13" s="24"/>
      <c r="X13" s="76">
        <v>0</v>
      </c>
    </row>
    <row r="14" spans="1:24" ht="71.25" customHeight="1">
      <c r="A14" s="49" t="s">
        <v>44</v>
      </c>
      <c r="B14" s="10" t="s">
        <v>64</v>
      </c>
      <c r="C14" s="49">
        <v>0</v>
      </c>
      <c r="D14" s="49">
        <v>2</v>
      </c>
      <c r="E14" s="49">
        <v>0</v>
      </c>
      <c r="F14" s="42">
        <v>0</v>
      </c>
      <c r="G14" s="42">
        <v>0</v>
      </c>
      <c r="H14" s="42">
        <v>5.2</v>
      </c>
      <c r="I14" s="42">
        <v>5.2</v>
      </c>
      <c r="J14" s="42">
        <v>20</v>
      </c>
      <c r="K14" s="42">
        <v>9.85</v>
      </c>
      <c r="L14" s="42">
        <v>0</v>
      </c>
      <c r="M14" s="42">
        <v>0</v>
      </c>
      <c r="N14" s="42">
        <v>0</v>
      </c>
      <c r="O14" s="42">
        <v>0</v>
      </c>
      <c r="P14" s="42">
        <v>145</v>
      </c>
      <c r="Q14" s="42">
        <v>145</v>
      </c>
      <c r="R14" s="42">
        <v>9.83</v>
      </c>
      <c r="S14" s="42">
        <v>9.83</v>
      </c>
      <c r="T14" s="49">
        <f aca="true" t="shared" si="0" ref="T14:T41">C14+F14+H14+J14+L14+N14+P14+R14</f>
        <v>180.03</v>
      </c>
      <c r="U14" s="75">
        <f>E14+G14+I14+K14+M14+O14+Q14+S14</f>
        <v>169.88000000000002</v>
      </c>
      <c r="V14" s="49">
        <f>T14</f>
        <v>180.03</v>
      </c>
      <c r="W14" s="24"/>
      <c r="X14" s="76">
        <f aca="true" t="shared" si="1" ref="X14:X19">U14/T14*100</f>
        <v>94.36205076931624</v>
      </c>
    </row>
    <row r="15" spans="1:24" ht="98.25" customHeight="1">
      <c r="A15" s="49" t="s">
        <v>45</v>
      </c>
      <c r="B15" s="10" t="s">
        <v>36</v>
      </c>
      <c r="C15" s="49">
        <v>0</v>
      </c>
      <c r="D15" s="49">
        <v>2</v>
      </c>
      <c r="E15" s="49">
        <v>0</v>
      </c>
      <c r="F15" s="42">
        <v>0</v>
      </c>
      <c r="G15" s="42">
        <v>0</v>
      </c>
      <c r="H15" s="42">
        <v>270</v>
      </c>
      <c r="I15" s="42">
        <v>270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206</v>
      </c>
      <c r="Q15" s="42">
        <v>206.2</v>
      </c>
      <c r="R15" s="42">
        <v>0</v>
      </c>
      <c r="S15" s="42">
        <v>0</v>
      </c>
      <c r="T15" s="49">
        <f t="shared" si="0"/>
        <v>476</v>
      </c>
      <c r="U15" s="75">
        <f>E15+G15+I15+K15+M15+O15+Q15+S15</f>
        <v>476.2</v>
      </c>
      <c r="V15" s="49">
        <f aca="true" t="shared" si="2" ref="V15:V41">T15</f>
        <v>476</v>
      </c>
      <c r="W15" s="24"/>
      <c r="X15" s="76">
        <f t="shared" si="1"/>
        <v>100.04201680672269</v>
      </c>
    </row>
    <row r="16" spans="1:24" ht="96.75" customHeight="1">
      <c r="A16" s="49" t="s">
        <v>46</v>
      </c>
      <c r="B16" s="10" t="s">
        <v>190</v>
      </c>
      <c r="C16" s="49">
        <v>0</v>
      </c>
      <c r="D16" s="49">
        <v>0</v>
      </c>
      <c r="E16" s="49">
        <v>0</v>
      </c>
      <c r="F16" s="42">
        <v>0</v>
      </c>
      <c r="G16" s="42">
        <v>0</v>
      </c>
      <c r="H16" s="42">
        <v>0</v>
      </c>
      <c r="I16" s="42">
        <v>0</v>
      </c>
      <c r="J16" s="42">
        <v>2185</v>
      </c>
      <c r="K16" s="42">
        <v>49.7</v>
      </c>
      <c r="L16" s="42">
        <v>0</v>
      </c>
      <c r="M16" s="42">
        <v>0</v>
      </c>
      <c r="N16" s="42">
        <v>0</v>
      </c>
      <c r="O16" s="42">
        <v>0</v>
      </c>
      <c r="P16" s="42">
        <v>1010</v>
      </c>
      <c r="Q16" s="42">
        <v>1010</v>
      </c>
      <c r="R16" s="42">
        <v>0</v>
      </c>
      <c r="S16" s="42">
        <v>0</v>
      </c>
      <c r="T16" s="49">
        <f t="shared" si="0"/>
        <v>3195</v>
      </c>
      <c r="U16" s="75">
        <f>E16+G16+I16+K16+M16+O16+Q16+S16</f>
        <v>1059.7</v>
      </c>
      <c r="V16" s="49">
        <f t="shared" si="2"/>
        <v>3195</v>
      </c>
      <c r="W16" s="24"/>
      <c r="X16" s="76">
        <f t="shared" si="1"/>
        <v>33.16744913928012</v>
      </c>
    </row>
    <row r="17" spans="1:24" ht="102" customHeight="1" hidden="1">
      <c r="A17" s="67" t="s">
        <v>86</v>
      </c>
      <c r="B17" s="10" t="s">
        <v>94</v>
      </c>
      <c r="C17" s="49"/>
      <c r="D17" s="49"/>
      <c r="E17" s="49"/>
      <c r="F17" s="42"/>
      <c r="G17" s="42"/>
      <c r="H17" s="42"/>
      <c r="I17" s="42"/>
      <c r="J17" s="42">
        <v>900</v>
      </c>
      <c r="K17" s="42"/>
      <c r="L17" s="42"/>
      <c r="M17" s="42"/>
      <c r="N17" s="42"/>
      <c r="O17" s="42"/>
      <c r="P17" s="42"/>
      <c r="Q17" s="42"/>
      <c r="R17" s="42"/>
      <c r="S17" s="42"/>
      <c r="T17" s="49"/>
      <c r="U17" s="75">
        <f>E17+G17+I17+K17+M17+O17+Q17+S17</f>
        <v>0</v>
      </c>
      <c r="V17" s="49">
        <f t="shared" si="2"/>
        <v>0</v>
      </c>
      <c r="W17" s="24"/>
      <c r="X17" s="76" t="e">
        <f t="shared" si="1"/>
        <v>#DIV/0!</v>
      </c>
    </row>
    <row r="18" spans="1:24" ht="159.75" customHeight="1" hidden="1">
      <c r="A18" s="78" t="s">
        <v>0</v>
      </c>
      <c r="B18" s="171" t="s">
        <v>1</v>
      </c>
      <c r="C18" s="171" t="s">
        <v>20</v>
      </c>
      <c r="D18" s="171"/>
      <c r="E18" s="171"/>
      <c r="F18" s="171" t="s">
        <v>21</v>
      </c>
      <c r="G18" s="171"/>
      <c r="H18" s="171" t="s">
        <v>22</v>
      </c>
      <c r="I18" s="171"/>
      <c r="J18" s="171" t="s">
        <v>23</v>
      </c>
      <c r="K18" s="171"/>
      <c r="L18" s="172" t="s">
        <v>24</v>
      </c>
      <c r="M18" s="172"/>
      <c r="N18" s="172" t="s">
        <v>31</v>
      </c>
      <c r="O18" s="172"/>
      <c r="P18" s="178" t="s">
        <v>32</v>
      </c>
      <c r="Q18" s="179"/>
      <c r="R18" s="178" t="s">
        <v>43</v>
      </c>
      <c r="S18" s="179"/>
      <c r="T18" s="171" t="s">
        <v>3</v>
      </c>
      <c r="U18" s="171"/>
      <c r="V18" s="49"/>
      <c r="W18" s="24"/>
      <c r="X18" s="76" t="e">
        <f t="shared" si="1"/>
        <v>#VALUE!</v>
      </c>
    </row>
    <row r="19" spans="1:24" ht="90.75" customHeight="1" hidden="1">
      <c r="A19" s="79"/>
      <c r="B19" s="171"/>
      <c r="C19" s="87" t="s">
        <v>90</v>
      </c>
      <c r="D19" s="87" t="s">
        <v>6</v>
      </c>
      <c r="E19" s="87" t="s">
        <v>6</v>
      </c>
      <c r="F19" s="83" t="s">
        <v>90</v>
      </c>
      <c r="G19" s="83" t="s">
        <v>6</v>
      </c>
      <c r="H19" s="119" t="s">
        <v>90</v>
      </c>
      <c r="I19" s="119" t="s">
        <v>6</v>
      </c>
      <c r="J19" s="119" t="s">
        <v>90</v>
      </c>
      <c r="K19" s="119" t="s">
        <v>6</v>
      </c>
      <c r="L19" s="153" t="s">
        <v>90</v>
      </c>
      <c r="M19" s="153" t="s">
        <v>6</v>
      </c>
      <c r="N19" s="153" t="s">
        <v>90</v>
      </c>
      <c r="O19" s="153" t="s">
        <v>6</v>
      </c>
      <c r="P19" s="168" t="s">
        <v>90</v>
      </c>
      <c r="Q19" s="168" t="s">
        <v>6</v>
      </c>
      <c r="R19" s="153" t="s">
        <v>90</v>
      </c>
      <c r="S19" s="153" t="s">
        <v>6</v>
      </c>
      <c r="T19" s="83" t="s">
        <v>90</v>
      </c>
      <c r="U19" s="74" t="s">
        <v>6</v>
      </c>
      <c r="V19" s="49" t="s">
        <v>96</v>
      </c>
      <c r="W19" s="24"/>
      <c r="X19" s="76" t="e">
        <f t="shared" si="1"/>
        <v>#VALUE!</v>
      </c>
    </row>
    <row r="20" spans="1:24" ht="61.5" customHeight="1">
      <c r="A20" s="49" t="s">
        <v>47</v>
      </c>
      <c r="B20" s="10" t="s">
        <v>35</v>
      </c>
      <c r="C20" s="49">
        <v>0</v>
      </c>
      <c r="D20" s="49"/>
      <c r="E20" s="49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56.4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9">
        <f t="shared" si="0"/>
        <v>0</v>
      </c>
      <c r="U20" s="75">
        <f>E20+G20+I20+K20+M20+O20+Q20+S20</f>
        <v>56.4</v>
      </c>
      <c r="V20" s="49">
        <f t="shared" si="2"/>
        <v>0</v>
      </c>
      <c r="W20" s="24"/>
      <c r="X20" s="76">
        <v>0</v>
      </c>
    </row>
    <row r="21" spans="1:24" ht="59.25" customHeight="1">
      <c r="A21" s="67" t="s">
        <v>51</v>
      </c>
      <c r="B21" s="18" t="s">
        <v>217</v>
      </c>
      <c r="C21" s="49">
        <v>0</v>
      </c>
      <c r="D21" s="49"/>
      <c r="E21" s="49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9">
        <f t="shared" si="0"/>
        <v>0</v>
      </c>
      <c r="U21" s="75">
        <f aca="true" t="shared" si="3" ref="U21:U31">E21+G21+I21+K21+M21+O21+Q21+S21</f>
        <v>0</v>
      </c>
      <c r="V21" s="49">
        <f t="shared" si="2"/>
        <v>0</v>
      </c>
      <c r="W21" s="24"/>
      <c r="X21" s="76">
        <v>0</v>
      </c>
    </row>
    <row r="22" spans="1:24" ht="30.75" customHeight="1" hidden="1">
      <c r="A22" s="67" t="s">
        <v>55</v>
      </c>
      <c r="B22" s="18"/>
      <c r="C22" s="49">
        <v>0</v>
      </c>
      <c r="D22" s="49">
        <v>0</v>
      </c>
      <c r="E22" s="49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9">
        <f t="shared" si="0"/>
        <v>0</v>
      </c>
      <c r="U22" s="75">
        <f t="shared" si="3"/>
        <v>0</v>
      </c>
      <c r="V22" s="49">
        <f t="shared" si="2"/>
        <v>0</v>
      </c>
      <c r="W22" s="24"/>
      <c r="X22" s="76">
        <v>0</v>
      </c>
    </row>
    <row r="23" spans="1:24" ht="138" customHeight="1">
      <c r="A23" s="78" t="s">
        <v>0</v>
      </c>
      <c r="B23" s="171" t="s">
        <v>1</v>
      </c>
      <c r="C23" s="171" t="s">
        <v>176</v>
      </c>
      <c r="D23" s="171"/>
      <c r="E23" s="171"/>
      <c r="F23" s="171" t="s">
        <v>21</v>
      </c>
      <c r="G23" s="171"/>
      <c r="H23" s="171" t="s">
        <v>22</v>
      </c>
      <c r="I23" s="171"/>
      <c r="J23" s="171" t="s">
        <v>178</v>
      </c>
      <c r="K23" s="171"/>
      <c r="L23" s="171" t="s">
        <v>150</v>
      </c>
      <c r="M23" s="171"/>
      <c r="N23" s="172" t="s">
        <v>177</v>
      </c>
      <c r="O23" s="172"/>
      <c r="P23" s="173" t="s">
        <v>171</v>
      </c>
      <c r="Q23" s="174"/>
      <c r="R23" s="173" t="s">
        <v>206</v>
      </c>
      <c r="S23" s="174"/>
      <c r="T23" s="171" t="s">
        <v>3</v>
      </c>
      <c r="U23" s="171"/>
      <c r="V23" s="73"/>
      <c r="W23" s="24"/>
      <c r="X23" s="171" t="s">
        <v>25</v>
      </c>
    </row>
    <row r="24" spans="1:24" ht="48.75" customHeight="1">
      <c r="A24" s="79"/>
      <c r="B24" s="171"/>
      <c r="C24" s="114" t="s">
        <v>182</v>
      </c>
      <c r="D24" s="114" t="s">
        <v>6</v>
      </c>
      <c r="E24" s="114" t="s">
        <v>192</v>
      </c>
      <c r="F24" s="114" t="s">
        <v>90</v>
      </c>
      <c r="G24" s="114" t="s">
        <v>6</v>
      </c>
      <c r="H24" s="119" t="s">
        <v>182</v>
      </c>
      <c r="I24" s="119" t="s">
        <v>192</v>
      </c>
      <c r="J24" s="119" t="s">
        <v>182</v>
      </c>
      <c r="K24" s="119" t="s">
        <v>192</v>
      </c>
      <c r="L24" s="119" t="s">
        <v>182</v>
      </c>
      <c r="M24" s="119" t="s">
        <v>192</v>
      </c>
      <c r="N24" s="153" t="s">
        <v>127</v>
      </c>
      <c r="O24" s="153" t="s">
        <v>6</v>
      </c>
      <c r="P24" s="119" t="s">
        <v>182</v>
      </c>
      <c r="Q24" s="119" t="s">
        <v>192</v>
      </c>
      <c r="R24" s="119" t="s">
        <v>182</v>
      </c>
      <c r="S24" s="119" t="s">
        <v>192</v>
      </c>
      <c r="T24" s="114" t="s">
        <v>182</v>
      </c>
      <c r="U24" s="114" t="s">
        <v>192</v>
      </c>
      <c r="V24" s="49" t="s">
        <v>118</v>
      </c>
      <c r="W24" s="24"/>
      <c r="X24" s="171"/>
    </row>
    <row r="25" spans="1:24" ht="57" customHeight="1">
      <c r="A25" s="49" t="s">
        <v>48</v>
      </c>
      <c r="B25" s="10" t="s">
        <v>34</v>
      </c>
      <c r="C25" s="49">
        <v>0</v>
      </c>
      <c r="D25" s="49">
        <v>0</v>
      </c>
      <c r="E25" s="49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2</v>
      </c>
      <c r="Q25" s="42">
        <v>2</v>
      </c>
      <c r="R25" s="42">
        <v>1.86</v>
      </c>
      <c r="S25" s="42">
        <v>1.86</v>
      </c>
      <c r="T25" s="49">
        <f t="shared" si="0"/>
        <v>3.8600000000000003</v>
      </c>
      <c r="U25" s="75">
        <f t="shared" si="3"/>
        <v>3.8600000000000003</v>
      </c>
      <c r="V25" s="49">
        <f t="shared" si="2"/>
        <v>3.8600000000000003</v>
      </c>
      <c r="W25" s="24"/>
      <c r="X25" s="76">
        <f aca="true" t="shared" si="4" ref="X25:X31">U25/T25*100</f>
        <v>100</v>
      </c>
    </row>
    <row r="26" spans="1:24" ht="37.5" customHeight="1">
      <c r="A26" s="49" t="s">
        <v>49</v>
      </c>
      <c r="B26" s="10" t="s">
        <v>54</v>
      </c>
      <c r="C26" s="49">
        <v>0</v>
      </c>
      <c r="D26" s="49">
        <v>0</v>
      </c>
      <c r="E26" s="49">
        <v>0</v>
      </c>
      <c r="F26" s="42">
        <v>0</v>
      </c>
      <c r="G26" s="42">
        <v>0</v>
      </c>
      <c r="H26" s="42">
        <v>34</v>
      </c>
      <c r="I26" s="42">
        <v>34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9">
        <f t="shared" si="0"/>
        <v>34</v>
      </c>
      <c r="U26" s="75">
        <f t="shared" si="3"/>
        <v>34</v>
      </c>
      <c r="V26" s="49">
        <f t="shared" si="2"/>
        <v>34</v>
      </c>
      <c r="W26" s="24"/>
      <c r="X26" s="76">
        <v>0</v>
      </c>
    </row>
    <row r="27" spans="1:24" ht="56.25" customHeight="1" hidden="1">
      <c r="A27" s="68" t="s">
        <v>52</v>
      </c>
      <c r="B27" s="18" t="s">
        <v>71</v>
      </c>
      <c r="C27" s="49">
        <v>0</v>
      </c>
      <c r="D27" s="49">
        <v>0</v>
      </c>
      <c r="E27" s="49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9">
        <f t="shared" si="0"/>
        <v>0</v>
      </c>
      <c r="U27" s="75">
        <f t="shared" si="3"/>
        <v>0</v>
      </c>
      <c r="V27" s="49">
        <f t="shared" si="2"/>
        <v>0</v>
      </c>
      <c r="W27" s="24"/>
      <c r="X27" s="76" t="e">
        <f t="shared" si="4"/>
        <v>#DIV/0!</v>
      </c>
    </row>
    <row r="28" spans="1:24" ht="81" customHeight="1">
      <c r="A28" s="49" t="s">
        <v>50</v>
      </c>
      <c r="B28" s="10" t="s">
        <v>222</v>
      </c>
      <c r="C28" s="49">
        <v>0</v>
      </c>
      <c r="D28" s="49">
        <v>0</v>
      </c>
      <c r="E28" s="49">
        <v>0</v>
      </c>
      <c r="F28" s="42">
        <v>0</v>
      </c>
      <c r="G28" s="42">
        <v>0</v>
      </c>
      <c r="H28" s="42">
        <v>359.9</v>
      </c>
      <c r="I28" s="42">
        <v>359.9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25</v>
      </c>
      <c r="Q28" s="42">
        <v>25.1</v>
      </c>
      <c r="R28" s="42">
        <v>0</v>
      </c>
      <c r="S28" s="42">
        <v>0</v>
      </c>
      <c r="T28" s="49">
        <f t="shared" si="0"/>
        <v>384.9</v>
      </c>
      <c r="U28" s="75">
        <f t="shared" si="3"/>
        <v>385</v>
      </c>
      <c r="V28" s="49">
        <f t="shared" si="2"/>
        <v>384.9</v>
      </c>
      <c r="W28" s="24"/>
      <c r="X28" s="76">
        <f t="shared" si="4"/>
        <v>100.02598077422708</v>
      </c>
    </row>
    <row r="29" spans="1:24" ht="53.25" customHeight="1">
      <c r="A29" s="49" t="s">
        <v>53</v>
      </c>
      <c r="B29" s="10" t="s">
        <v>39</v>
      </c>
      <c r="C29" s="49">
        <v>0</v>
      </c>
      <c r="D29" s="49">
        <v>0</v>
      </c>
      <c r="E29" s="49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28</v>
      </c>
      <c r="Q29" s="42">
        <v>27.2</v>
      </c>
      <c r="R29" s="42">
        <v>0</v>
      </c>
      <c r="S29" s="42">
        <v>0</v>
      </c>
      <c r="T29" s="49">
        <f t="shared" si="0"/>
        <v>28</v>
      </c>
      <c r="U29" s="75">
        <f t="shared" si="3"/>
        <v>27.2</v>
      </c>
      <c r="V29" s="49">
        <f t="shared" si="2"/>
        <v>28</v>
      </c>
      <c r="W29" s="24"/>
      <c r="X29" s="76">
        <f t="shared" si="4"/>
        <v>97.14285714285714</v>
      </c>
    </row>
    <row r="30" spans="1:24" ht="159.75" customHeight="1">
      <c r="A30" s="67" t="s">
        <v>72</v>
      </c>
      <c r="B30" s="22" t="s">
        <v>103</v>
      </c>
      <c r="C30" s="49">
        <v>0</v>
      </c>
      <c r="D30" s="49">
        <v>0</v>
      </c>
      <c r="E30" s="49">
        <v>0</v>
      </c>
      <c r="F30" s="42">
        <v>0</v>
      </c>
      <c r="G30" s="42">
        <v>0</v>
      </c>
      <c r="H30" s="42">
        <v>11.1</v>
      </c>
      <c r="I30" s="42">
        <v>11.1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82</v>
      </c>
      <c r="Q30" s="42">
        <v>82.5</v>
      </c>
      <c r="R30" s="42">
        <v>5.8</v>
      </c>
      <c r="S30" s="42">
        <v>5.8</v>
      </c>
      <c r="T30" s="49">
        <f t="shared" si="0"/>
        <v>98.89999999999999</v>
      </c>
      <c r="U30" s="75">
        <f t="shared" si="3"/>
        <v>99.39999999999999</v>
      </c>
      <c r="V30" s="49">
        <f t="shared" si="2"/>
        <v>98.89999999999999</v>
      </c>
      <c r="W30" s="24"/>
      <c r="X30" s="76">
        <f t="shared" si="4"/>
        <v>100.50556117290192</v>
      </c>
    </row>
    <row r="31" spans="1:24" ht="192" customHeight="1" thickBot="1">
      <c r="A31" s="80" t="s">
        <v>95</v>
      </c>
      <c r="B31" s="97" t="s">
        <v>225</v>
      </c>
      <c r="C31" s="49">
        <v>0</v>
      </c>
      <c r="D31" s="49">
        <v>0</v>
      </c>
      <c r="E31" s="49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223">
        <v>70806.1</v>
      </c>
      <c r="Q31" s="223">
        <v>70806.1</v>
      </c>
      <c r="R31" s="42">
        <v>0</v>
      </c>
      <c r="S31" s="42">
        <v>0</v>
      </c>
      <c r="T31" s="49">
        <f t="shared" si="0"/>
        <v>70806.1</v>
      </c>
      <c r="U31" s="75">
        <f t="shared" si="3"/>
        <v>70806.1</v>
      </c>
      <c r="V31" s="54"/>
      <c r="W31" s="24"/>
      <c r="X31" s="76">
        <f t="shared" si="4"/>
        <v>100</v>
      </c>
    </row>
    <row r="32" spans="1:24" ht="80.25" customHeight="1" thickBot="1">
      <c r="A32" s="58">
        <v>2</v>
      </c>
      <c r="B32" s="86" t="s">
        <v>157</v>
      </c>
      <c r="C32" s="49">
        <v>0</v>
      </c>
      <c r="D32" s="58"/>
      <c r="E32" s="49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9">
        <f t="shared" si="0"/>
        <v>0</v>
      </c>
      <c r="U32" s="75">
        <f aca="true" t="shared" si="5" ref="U32:U41">E32+G32+I32+K32+M32+O32+Q32+S32</f>
        <v>0</v>
      </c>
      <c r="V32" s="49">
        <f t="shared" si="2"/>
        <v>0</v>
      </c>
      <c r="W32" s="24"/>
      <c r="X32" s="76">
        <v>0</v>
      </c>
    </row>
    <row r="33" spans="1:24" ht="44.25" customHeight="1" thickBot="1">
      <c r="A33" s="58">
        <v>3</v>
      </c>
      <c r="B33" s="15" t="s">
        <v>158</v>
      </c>
      <c r="C33" s="49">
        <v>0</v>
      </c>
      <c r="D33" s="49">
        <v>0</v>
      </c>
      <c r="E33" s="49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9">
        <f t="shared" si="0"/>
        <v>0</v>
      </c>
      <c r="U33" s="75">
        <f t="shared" si="5"/>
        <v>0</v>
      </c>
      <c r="V33" s="49">
        <f t="shared" si="2"/>
        <v>0</v>
      </c>
      <c r="W33" s="24"/>
      <c r="X33" s="76">
        <v>0</v>
      </c>
    </row>
    <row r="34" spans="1:24" ht="159.75" customHeight="1">
      <c r="A34" s="78" t="s">
        <v>0</v>
      </c>
      <c r="B34" s="171" t="s">
        <v>1</v>
      </c>
      <c r="C34" s="171" t="s">
        <v>176</v>
      </c>
      <c r="D34" s="171"/>
      <c r="E34" s="171"/>
      <c r="F34" s="171" t="s">
        <v>21</v>
      </c>
      <c r="G34" s="171"/>
      <c r="H34" s="171" t="s">
        <v>22</v>
      </c>
      <c r="I34" s="171"/>
      <c r="J34" s="171" t="s">
        <v>178</v>
      </c>
      <c r="K34" s="171"/>
      <c r="L34" s="171" t="s">
        <v>150</v>
      </c>
      <c r="M34" s="171"/>
      <c r="N34" s="172" t="s">
        <v>177</v>
      </c>
      <c r="O34" s="172"/>
      <c r="P34" s="173" t="s">
        <v>171</v>
      </c>
      <c r="Q34" s="174"/>
      <c r="R34" s="173" t="s">
        <v>206</v>
      </c>
      <c r="S34" s="174"/>
      <c r="T34" s="171" t="s">
        <v>3</v>
      </c>
      <c r="U34" s="171"/>
      <c r="V34" s="73"/>
      <c r="W34" s="24"/>
      <c r="X34" s="171" t="s">
        <v>25</v>
      </c>
    </row>
    <row r="35" spans="1:24" ht="90" customHeight="1">
      <c r="A35" s="79"/>
      <c r="B35" s="171"/>
      <c r="C35" s="114" t="s">
        <v>182</v>
      </c>
      <c r="D35" s="114" t="s">
        <v>6</v>
      </c>
      <c r="E35" s="114" t="s">
        <v>192</v>
      </c>
      <c r="F35" s="114" t="s">
        <v>90</v>
      </c>
      <c r="G35" s="114" t="s">
        <v>6</v>
      </c>
      <c r="H35" s="119" t="s">
        <v>182</v>
      </c>
      <c r="I35" s="119" t="s">
        <v>192</v>
      </c>
      <c r="J35" s="119" t="s">
        <v>182</v>
      </c>
      <c r="K35" s="119" t="s">
        <v>192</v>
      </c>
      <c r="L35" s="119" t="s">
        <v>182</v>
      </c>
      <c r="M35" s="119" t="s">
        <v>192</v>
      </c>
      <c r="N35" s="153" t="s">
        <v>127</v>
      </c>
      <c r="O35" s="153" t="s">
        <v>6</v>
      </c>
      <c r="P35" s="119" t="s">
        <v>182</v>
      </c>
      <c r="Q35" s="119" t="s">
        <v>192</v>
      </c>
      <c r="R35" s="119" t="s">
        <v>182</v>
      </c>
      <c r="S35" s="119" t="s">
        <v>192</v>
      </c>
      <c r="T35" s="114" t="s">
        <v>182</v>
      </c>
      <c r="U35" s="114" t="s">
        <v>192</v>
      </c>
      <c r="V35" s="49" t="s">
        <v>118</v>
      </c>
      <c r="W35" s="24"/>
      <c r="X35" s="171"/>
    </row>
    <row r="36" spans="1:24" ht="42" customHeight="1">
      <c r="A36" s="69" t="s">
        <v>57</v>
      </c>
      <c r="B36" s="10" t="s">
        <v>40</v>
      </c>
      <c r="C36" s="49">
        <v>0</v>
      </c>
      <c r="D36" s="49">
        <v>0</v>
      </c>
      <c r="E36" s="49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9">
        <f t="shared" si="0"/>
        <v>0</v>
      </c>
      <c r="U36" s="75">
        <f t="shared" si="5"/>
        <v>0</v>
      </c>
      <c r="V36" s="49">
        <f t="shared" si="2"/>
        <v>0</v>
      </c>
      <c r="W36" s="24"/>
      <c r="X36" s="76">
        <v>0</v>
      </c>
    </row>
    <row r="37" spans="1:24" ht="57.75" customHeight="1">
      <c r="A37" s="69" t="s">
        <v>58</v>
      </c>
      <c r="B37" s="10" t="s">
        <v>41</v>
      </c>
      <c r="C37" s="49">
        <v>0</v>
      </c>
      <c r="D37" s="49">
        <v>0</v>
      </c>
      <c r="E37" s="49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9">
        <f t="shared" si="0"/>
        <v>0</v>
      </c>
      <c r="U37" s="75">
        <f t="shared" si="5"/>
        <v>0</v>
      </c>
      <c r="V37" s="49">
        <f t="shared" si="2"/>
        <v>0</v>
      </c>
      <c r="W37" s="24"/>
      <c r="X37" s="76">
        <v>0</v>
      </c>
    </row>
    <row r="38" spans="1:24" s="66" customFormat="1" ht="42" customHeight="1" thickBot="1">
      <c r="A38" s="69" t="s">
        <v>59</v>
      </c>
      <c r="B38" s="10" t="s">
        <v>160</v>
      </c>
      <c r="C38" s="49">
        <v>0</v>
      </c>
      <c r="D38" s="49">
        <v>0</v>
      </c>
      <c r="E38" s="49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9">
        <f t="shared" si="0"/>
        <v>0</v>
      </c>
      <c r="U38" s="75">
        <f t="shared" si="5"/>
        <v>0</v>
      </c>
      <c r="V38" s="49">
        <f t="shared" si="2"/>
        <v>0</v>
      </c>
      <c r="W38" s="49">
        <f>SUM(W13:W37)</f>
        <v>0</v>
      </c>
      <c r="X38" s="76">
        <v>0</v>
      </c>
    </row>
    <row r="39" spans="1:24" ht="161.25" customHeight="1" thickBot="1">
      <c r="A39" s="58">
        <v>4</v>
      </c>
      <c r="B39" s="15" t="s">
        <v>151</v>
      </c>
      <c r="C39" s="49">
        <v>0</v>
      </c>
      <c r="D39" s="88"/>
      <c r="E39" s="49">
        <v>0</v>
      </c>
      <c r="F39" s="42">
        <v>0</v>
      </c>
      <c r="G39" s="42">
        <v>0</v>
      </c>
      <c r="H39" s="42">
        <v>3.5</v>
      </c>
      <c r="I39" s="42">
        <v>3.5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5</v>
      </c>
      <c r="Q39" s="42">
        <v>5</v>
      </c>
      <c r="R39" s="42">
        <v>0</v>
      </c>
      <c r="S39" s="42">
        <v>0</v>
      </c>
      <c r="T39" s="49">
        <f t="shared" si="0"/>
        <v>8.5</v>
      </c>
      <c r="U39" s="75">
        <f t="shared" si="5"/>
        <v>8.5</v>
      </c>
      <c r="V39" s="49">
        <f t="shared" si="2"/>
        <v>8.5</v>
      </c>
      <c r="W39" s="24"/>
      <c r="X39" s="76">
        <f>U39/T39*100</f>
        <v>100</v>
      </c>
    </row>
    <row r="40" spans="1:24" ht="83.25" customHeight="1" thickBot="1">
      <c r="A40" s="58">
        <v>5</v>
      </c>
      <c r="B40" s="15" t="s">
        <v>159</v>
      </c>
      <c r="C40" s="49">
        <v>0</v>
      </c>
      <c r="D40" s="88"/>
      <c r="E40" s="49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9">
        <f t="shared" si="0"/>
        <v>0</v>
      </c>
      <c r="U40" s="75">
        <f t="shared" si="5"/>
        <v>0</v>
      </c>
      <c r="V40" s="49">
        <f t="shared" si="2"/>
        <v>0</v>
      </c>
      <c r="W40" s="24"/>
      <c r="X40" s="76">
        <v>0</v>
      </c>
    </row>
    <row r="41" spans="1:24" ht="56.25">
      <c r="A41" s="58">
        <v>6</v>
      </c>
      <c r="B41" s="27" t="s">
        <v>153</v>
      </c>
      <c r="C41" s="49">
        <v>0</v>
      </c>
      <c r="D41" s="89"/>
      <c r="E41" s="49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9">
        <f t="shared" si="0"/>
        <v>0</v>
      </c>
      <c r="U41" s="75">
        <f t="shared" si="5"/>
        <v>0</v>
      </c>
      <c r="V41" s="49">
        <f t="shared" si="2"/>
        <v>0</v>
      </c>
      <c r="W41" s="81"/>
      <c r="X41" s="76">
        <v>0</v>
      </c>
    </row>
    <row r="42" spans="1:24" s="66" customFormat="1" ht="18" customHeight="1">
      <c r="A42" s="49"/>
      <c r="B42" s="18" t="s">
        <v>3</v>
      </c>
      <c r="C42" s="49">
        <f>C14+C15+C16+C20+C25+C26+C28+C29+C30+C32+C36+C37+C38+C39+C40+C41</f>
        <v>0</v>
      </c>
      <c r="D42" s="49">
        <f>D14+D15+D16+D20+D25+D26+D28+D29+D30+D32+D36+D37+D38+D39+D40+D41</f>
        <v>4</v>
      </c>
      <c r="E42" s="49"/>
      <c r="F42" s="49">
        <f>F14+F15+F16+F20+F25+F26+F28+F29+F30+F32+F36+F37+F38+F39+F40+F41</f>
        <v>0</v>
      </c>
      <c r="G42" s="49">
        <f>G14+G15+G16+G20+G25+G26+G28+G29+G30+G32+G36+G37+G38+G39+G40+G41</f>
        <v>0</v>
      </c>
      <c r="H42" s="137">
        <f>H14+H15+H16+H20+H25+H26+H28+H29+H30+H32+H36+H37+H38+H39+H40+H41</f>
        <v>683.6999999999999</v>
      </c>
      <c r="I42" s="137">
        <f>I14+I15+I16+I20+I25+I26+I28+I29+I30+I32+I36+I37+I38+I39+I40+I41</f>
        <v>683.6999999999999</v>
      </c>
      <c r="J42" s="137">
        <f>J14+J15+J16+J20+J25+J26+J28+J29+J30+J32+J36+J37+J38+J39+J40+J41</f>
        <v>2205</v>
      </c>
      <c r="K42" s="137">
        <f>K14+K15+K16+K20+K25+K26+K28+K29+K30+K32+K36+K37</f>
        <v>115.95</v>
      </c>
      <c r="L42" s="137">
        <f>L14+L15+L16+L20+L25+L26+L28+L29+L30+L32+L36+L37+L38+L39+L40+L41</f>
        <v>0</v>
      </c>
      <c r="M42" s="137">
        <f>M14+M15+M16+M20+M25+M26+M28+M29+M30+M32+M36+M37+M38+M39+M40+M41</f>
        <v>0</v>
      </c>
      <c r="N42" s="137">
        <f>N14+N15+N16+N20+N25+N26+N28+N29+N30+N32+N36+N37+N38+N39+N40+N41</f>
        <v>0</v>
      </c>
      <c r="O42" s="137">
        <f>O14+O15+O16+O20+O25+O26+O28+O29+O30+O32+O36+O37+O38+O39+O40+O41</f>
        <v>0</v>
      </c>
      <c r="P42" s="224">
        <f aca="true" t="shared" si="6" ref="P42:U42">P14+P15+P16+P20+P25+P26+P28+P29+P30+P32+P36+P37+P38+P39+P40+P41+P31</f>
        <v>72309.1</v>
      </c>
      <c r="Q42" s="224">
        <f t="shared" si="6"/>
        <v>72309.1</v>
      </c>
      <c r="R42" s="146">
        <f t="shared" si="6"/>
        <v>17.49</v>
      </c>
      <c r="S42" s="146">
        <f t="shared" si="6"/>
        <v>17.49</v>
      </c>
      <c r="T42" s="146">
        <f t="shared" si="6"/>
        <v>75215.29000000001</v>
      </c>
      <c r="U42" s="146">
        <f t="shared" si="6"/>
        <v>73126.24</v>
      </c>
      <c r="V42" s="137">
        <f>V14+V15+V16+V20+V25+V26+V28+V29+V30+V32+V36+V37+V38+V39+V40+V41</f>
        <v>4409.19</v>
      </c>
      <c r="W42" s="137">
        <f>W14+W15+W16+W20+W25+W26+W28+W29+W30+W32+W36+W37+W38+W39+W40+W41</f>
        <v>0</v>
      </c>
      <c r="X42" s="76">
        <f>U42/T42*100</f>
        <v>97.2225726976523</v>
      </c>
    </row>
    <row r="43" ht="25.5" customHeight="1">
      <c r="B43" s="63" t="s">
        <v>213</v>
      </c>
    </row>
    <row r="44" ht="18.75">
      <c r="B44" s="63"/>
    </row>
    <row r="45" ht="18.75">
      <c r="B45" s="63"/>
    </row>
    <row r="46" ht="18.75">
      <c r="B46" s="63"/>
    </row>
    <row r="47" ht="18.75">
      <c r="B47" s="63"/>
    </row>
    <row r="48" ht="18.75">
      <c r="B48" s="63"/>
    </row>
    <row r="49" ht="18.75">
      <c r="B49" s="63"/>
    </row>
    <row r="50" ht="18.75">
      <c r="B50" s="63"/>
    </row>
    <row r="51" ht="18.75">
      <c r="B51" s="63"/>
    </row>
    <row r="52" ht="18.75">
      <c r="B52" s="63"/>
    </row>
    <row r="53" ht="18.75">
      <c r="B53" s="63"/>
    </row>
    <row r="54" ht="18.75">
      <c r="B54" s="63"/>
    </row>
  </sheetData>
  <sheetProtection/>
  <mergeCells count="48">
    <mergeCell ref="B18:B19"/>
    <mergeCell ref="F18:G18"/>
    <mergeCell ref="H18:I18"/>
    <mergeCell ref="L23:M23"/>
    <mergeCell ref="L18:M18"/>
    <mergeCell ref="J18:K18"/>
    <mergeCell ref="C18:E18"/>
    <mergeCell ref="X11:X12"/>
    <mergeCell ref="P18:Q18"/>
    <mergeCell ref="R18:S18"/>
    <mergeCell ref="T18:U18"/>
    <mergeCell ref="R11:S11"/>
    <mergeCell ref="C11:E11"/>
    <mergeCell ref="F11:G11"/>
    <mergeCell ref="H11:I11"/>
    <mergeCell ref="N18:O18"/>
    <mergeCell ref="L11:M11"/>
    <mergeCell ref="H23:I23"/>
    <mergeCell ref="J23:K23"/>
    <mergeCell ref="B34:B35"/>
    <mergeCell ref="C34:E34"/>
    <mergeCell ref="F34:G34"/>
    <mergeCell ref="H34:I34"/>
    <mergeCell ref="X34:X35"/>
    <mergeCell ref="N23:O23"/>
    <mergeCell ref="P23:Q23"/>
    <mergeCell ref="R23:S23"/>
    <mergeCell ref="T23:U23"/>
    <mergeCell ref="X23:X24"/>
    <mergeCell ref="A3:K3"/>
    <mergeCell ref="A4:K4"/>
    <mergeCell ref="A5:K5"/>
    <mergeCell ref="T6:V6"/>
    <mergeCell ref="N11:O11"/>
    <mergeCell ref="P11:Q11"/>
    <mergeCell ref="J11:K11"/>
    <mergeCell ref="T11:U11"/>
    <mergeCell ref="B11:B12"/>
    <mergeCell ref="L34:M34"/>
    <mergeCell ref="N34:O34"/>
    <mergeCell ref="P34:Q34"/>
    <mergeCell ref="R34:S34"/>
    <mergeCell ref="T34:U34"/>
    <mergeCell ref="A6:K6"/>
    <mergeCell ref="J34:K34"/>
    <mergeCell ref="B23:B24"/>
    <mergeCell ref="C23:E23"/>
    <mergeCell ref="F23:G23"/>
  </mergeCells>
  <printOptions/>
  <pageMargins left="0" right="0" top="0" bottom="0" header="0" footer="0"/>
  <pageSetup horizontalDpi="600" verticalDpi="600" orientation="landscape" paperSize="9" scale="65" r:id="rId1"/>
  <ignoredErrors>
    <ignoredError sqref="K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AC79"/>
  <sheetViews>
    <sheetView zoomScale="75" zoomScaleNormal="75" zoomScalePageLayoutView="0" workbookViewId="0" topLeftCell="A29">
      <selection activeCell="B44" sqref="B44"/>
    </sheetView>
  </sheetViews>
  <sheetFormatPr defaultColWidth="9.00390625" defaultRowHeight="12.75"/>
  <cols>
    <col min="1" max="1" width="6.75390625" style="91" customWidth="1"/>
    <col min="2" max="2" width="45.75390625" style="91" customWidth="1"/>
    <col min="3" max="3" width="7.00390625" style="90" customWidth="1"/>
    <col min="4" max="4" width="7.125" style="90" customWidth="1"/>
    <col min="5" max="5" width="9.00390625" style="90" customWidth="1"/>
    <col min="6" max="6" width="8.875" style="90" customWidth="1"/>
    <col min="7" max="7" width="14.875" style="90" customWidth="1"/>
    <col min="8" max="8" width="13.625" style="90" customWidth="1"/>
    <col min="9" max="9" width="9.25390625" style="91" customWidth="1"/>
    <col min="10" max="10" width="10.75390625" style="91" customWidth="1"/>
    <col min="11" max="11" width="9.625" style="90" customWidth="1"/>
    <col min="12" max="12" width="10.625" style="90" customWidth="1"/>
    <col min="13" max="13" width="9.75390625" style="91" customWidth="1"/>
    <col min="14" max="14" width="9.125" style="91" customWidth="1"/>
    <col min="15" max="15" width="9.75390625" style="90" customWidth="1"/>
    <col min="16" max="16" width="9.625" style="90" customWidth="1"/>
    <col min="17" max="17" width="12.00390625" style="90" customWidth="1"/>
    <col min="18" max="18" width="9.875" style="90" customWidth="1"/>
    <col min="19" max="19" width="12.375" style="90" customWidth="1"/>
    <col min="20" max="20" width="12.75390625" style="90" customWidth="1"/>
    <col min="21" max="21" width="9.875" style="90" hidden="1" customWidth="1"/>
    <col min="22" max="22" width="9.125" style="90" hidden="1" customWidth="1"/>
    <col min="23" max="23" width="11.125" style="90" hidden="1" customWidth="1"/>
    <col min="24" max="24" width="11.625" style="90" hidden="1" customWidth="1"/>
    <col min="25" max="25" width="12.25390625" style="90" hidden="1" customWidth="1"/>
    <col min="26" max="26" width="16.375" style="90" hidden="1" customWidth="1"/>
    <col min="27" max="27" width="19.125" style="90" hidden="1" customWidth="1"/>
    <col min="28" max="28" width="0" style="90" hidden="1" customWidth="1"/>
    <col min="29" max="29" width="7.00390625" style="90" customWidth="1"/>
    <col min="30" max="16384" width="9.125" style="91" customWidth="1"/>
  </cols>
  <sheetData>
    <row r="3" spans="1:17" ht="20.25">
      <c r="A3" s="188" t="s">
        <v>194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42"/>
      <c r="P3" s="142"/>
      <c r="Q3" s="142"/>
    </row>
    <row r="4" spans="1:25" ht="20.25">
      <c r="A4" s="92" t="s">
        <v>119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42"/>
      <c r="P4" s="142"/>
      <c r="Q4" s="142"/>
      <c r="X4" s="187" t="s">
        <v>27</v>
      </c>
      <c r="Y4" s="187"/>
    </row>
    <row r="5" spans="1:25" ht="20.25" hidden="1">
      <c r="A5" s="188" t="s">
        <v>113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X5" s="186" t="s">
        <v>27</v>
      </c>
      <c r="Y5" s="186"/>
    </row>
    <row r="6" spans="1:25" ht="20.25">
      <c r="A6" s="188" t="s">
        <v>221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7" t="s">
        <v>27</v>
      </c>
      <c r="S6" s="187"/>
      <c r="X6" s="186"/>
      <c r="Y6" s="186"/>
    </row>
    <row r="7" spans="1:7" ht="12.75" hidden="1">
      <c r="A7" s="93"/>
      <c r="B7" s="93"/>
      <c r="C7" s="129"/>
      <c r="D7" s="129"/>
      <c r="E7" s="129"/>
      <c r="F7" s="129"/>
      <c r="G7" s="129"/>
    </row>
    <row r="8" spans="1:7" ht="12.75" hidden="1">
      <c r="A8" s="93"/>
      <c r="B8" s="93"/>
      <c r="C8" s="129"/>
      <c r="D8" s="129"/>
      <c r="E8" s="129"/>
      <c r="F8" s="129"/>
      <c r="G8" s="129"/>
    </row>
    <row r="9" ht="12.75" hidden="1"/>
    <row r="10" ht="12.75" hidden="1"/>
    <row r="11" spans="1:29" s="90" customFormat="1" ht="112.5" customHeight="1">
      <c r="A11" s="183" t="s">
        <v>0</v>
      </c>
      <c r="B11" s="185" t="s">
        <v>1</v>
      </c>
      <c r="C11" s="180" t="s">
        <v>121</v>
      </c>
      <c r="D11" s="180"/>
      <c r="E11" s="180" t="s">
        <v>122</v>
      </c>
      <c r="F11" s="180"/>
      <c r="G11" s="180" t="s">
        <v>123</v>
      </c>
      <c r="H11" s="180"/>
      <c r="I11" s="180" t="s">
        <v>124</v>
      </c>
      <c r="J11" s="180"/>
      <c r="K11" s="180" t="s">
        <v>18</v>
      </c>
      <c r="L11" s="180"/>
      <c r="M11" s="181" t="s">
        <v>56</v>
      </c>
      <c r="N11" s="182"/>
      <c r="O11" s="180" t="s">
        <v>201</v>
      </c>
      <c r="P11" s="180"/>
      <c r="Q11" s="180" t="s">
        <v>125</v>
      </c>
      <c r="R11" s="181"/>
      <c r="S11" s="180" t="s">
        <v>3</v>
      </c>
      <c r="T11" s="180"/>
      <c r="U11" s="180"/>
      <c r="V11" s="180"/>
      <c r="W11" s="180"/>
      <c r="X11" s="180"/>
      <c r="Y11" s="180"/>
      <c r="Z11" s="180"/>
      <c r="AA11" s="180"/>
      <c r="AB11" s="180"/>
      <c r="AC11" s="180"/>
    </row>
    <row r="12" spans="1:29" s="90" customFormat="1" ht="81.75" customHeight="1" thickBot="1">
      <c r="A12" s="184"/>
      <c r="B12" s="185"/>
      <c r="C12" s="119" t="s">
        <v>188</v>
      </c>
      <c r="D12" s="119" t="s">
        <v>199</v>
      </c>
      <c r="E12" s="119" t="s">
        <v>189</v>
      </c>
      <c r="F12" s="119" t="s">
        <v>199</v>
      </c>
      <c r="G12" s="119" t="s">
        <v>187</v>
      </c>
      <c r="H12" s="119" t="s">
        <v>199</v>
      </c>
      <c r="I12" s="119" t="s">
        <v>189</v>
      </c>
      <c r="J12" s="119" t="s">
        <v>199</v>
      </c>
      <c r="K12" s="119" t="s">
        <v>189</v>
      </c>
      <c r="L12" s="119" t="s">
        <v>199</v>
      </c>
      <c r="M12" s="119" t="s">
        <v>189</v>
      </c>
      <c r="N12" s="119" t="s">
        <v>199</v>
      </c>
      <c r="O12" s="119" t="s">
        <v>189</v>
      </c>
      <c r="P12" s="119" t="s">
        <v>199</v>
      </c>
      <c r="Q12" s="119" t="s">
        <v>189</v>
      </c>
      <c r="R12" s="143" t="s">
        <v>199</v>
      </c>
      <c r="S12" s="119" t="s">
        <v>189</v>
      </c>
      <c r="T12" s="119" t="s">
        <v>199</v>
      </c>
      <c r="U12" s="147" t="s">
        <v>110</v>
      </c>
      <c r="V12" s="94"/>
      <c r="W12" s="95" t="s">
        <v>111</v>
      </c>
      <c r="X12" s="147" t="s">
        <v>112</v>
      </c>
      <c r="Y12" s="147" t="s">
        <v>107</v>
      </c>
      <c r="Z12" s="147" t="s">
        <v>183</v>
      </c>
      <c r="AA12" s="147" t="s">
        <v>184</v>
      </c>
      <c r="AB12" s="94"/>
      <c r="AC12" s="119" t="s">
        <v>200</v>
      </c>
    </row>
    <row r="13" spans="1:29" ht="79.5" customHeight="1" thickBot="1">
      <c r="A13" s="151">
        <v>1</v>
      </c>
      <c r="B13" s="96" t="s">
        <v>167</v>
      </c>
      <c r="C13" s="147"/>
      <c r="D13" s="147"/>
      <c r="E13" s="157"/>
      <c r="F13" s="157"/>
      <c r="G13" s="147"/>
      <c r="H13" s="147"/>
      <c r="I13" s="149"/>
      <c r="J13" s="149"/>
      <c r="K13" s="147"/>
      <c r="L13" s="147"/>
      <c r="M13" s="149"/>
      <c r="N13" s="149"/>
      <c r="O13" s="147"/>
      <c r="P13" s="147"/>
      <c r="Q13" s="147"/>
      <c r="R13" s="152"/>
      <c r="S13" s="147"/>
      <c r="T13" s="147"/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94"/>
      <c r="AA13" s="94"/>
      <c r="AB13" s="94"/>
      <c r="AC13" s="94"/>
    </row>
    <row r="14" spans="1:29" ht="78.75" customHeight="1">
      <c r="A14" s="148" t="s">
        <v>44</v>
      </c>
      <c r="B14" s="97" t="s">
        <v>64</v>
      </c>
      <c r="C14" s="149">
        <v>61</v>
      </c>
      <c r="D14" s="149">
        <v>61</v>
      </c>
      <c r="E14" s="158">
        <v>7</v>
      </c>
      <c r="F14" s="158">
        <v>0</v>
      </c>
      <c r="G14" s="149">
        <v>245.5</v>
      </c>
      <c r="H14" s="149">
        <v>245.5</v>
      </c>
      <c r="I14" s="149">
        <v>8.5</v>
      </c>
      <c r="J14" s="140">
        <v>0</v>
      </c>
      <c r="K14" s="149">
        <v>10</v>
      </c>
      <c r="L14" s="149">
        <v>4.8</v>
      </c>
      <c r="M14" s="149">
        <v>100.1</v>
      </c>
      <c r="N14" s="149">
        <v>106.3</v>
      </c>
      <c r="O14" s="149">
        <v>104</v>
      </c>
      <c r="P14" s="149">
        <v>97</v>
      </c>
      <c r="Q14" s="149">
        <v>46.6</v>
      </c>
      <c r="R14" s="150">
        <v>36.7</v>
      </c>
      <c r="S14" s="147">
        <f>C14+E14+G14+I14+K14+M14+O14+Q14</f>
        <v>582.7</v>
      </c>
      <c r="T14" s="147">
        <f aca="true" t="shared" si="0" ref="T14:T64">D14+F14+H14+J14+L14+N14+P14+R14</f>
        <v>551.3000000000001</v>
      </c>
      <c r="U14" s="147">
        <f>C14+E14+G14+I14+K14+M14</f>
        <v>432.1</v>
      </c>
      <c r="V14" s="94"/>
      <c r="W14" s="101">
        <f>(Q14+O14)-Y14</f>
        <v>143.1</v>
      </c>
      <c r="X14" s="101">
        <v>0</v>
      </c>
      <c r="Y14" s="101">
        <v>7.5</v>
      </c>
      <c r="Z14" s="94"/>
      <c r="AA14" s="94">
        <v>18</v>
      </c>
      <c r="AB14" s="94"/>
      <c r="AC14" s="50">
        <f>T14/S14*100</f>
        <v>94.61129226016818</v>
      </c>
    </row>
    <row r="15" spans="1:29" ht="115.5" customHeight="1" hidden="1">
      <c r="A15" s="98" t="s">
        <v>65</v>
      </c>
      <c r="B15" s="97" t="s">
        <v>77</v>
      </c>
      <c r="C15" s="149"/>
      <c r="D15" s="149">
        <v>0</v>
      </c>
      <c r="E15" s="158"/>
      <c r="F15" s="158">
        <v>0</v>
      </c>
      <c r="G15" s="149"/>
      <c r="H15" s="149">
        <v>0</v>
      </c>
      <c r="I15" s="149"/>
      <c r="J15" s="149">
        <v>0</v>
      </c>
      <c r="K15" s="149"/>
      <c r="L15" s="149">
        <v>0</v>
      </c>
      <c r="M15" s="149"/>
      <c r="N15" s="149">
        <v>0</v>
      </c>
      <c r="O15" s="149"/>
      <c r="P15" s="149">
        <v>0</v>
      </c>
      <c r="Q15" s="149">
        <v>2.5</v>
      </c>
      <c r="R15" s="150">
        <v>0</v>
      </c>
      <c r="S15" s="147"/>
      <c r="T15" s="147">
        <f t="shared" si="0"/>
        <v>0</v>
      </c>
      <c r="U15" s="147"/>
      <c r="V15" s="94"/>
      <c r="W15" s="101"/>
      <c r="X15" s="94"/>
      <c r="Y15" s="94"/>
      <c r="Z15" s="94"/>
      <c r="AA15" s="94"/>
      <c r="AB15" s="94"/>
      <c r="AC15" s="50" t="e">
        <f aca="true" t="shared" si="1" ref="AC15:AC22">T15/S15*100</f>
        <v>#DIV/0!</v>
      </c>
    </row>
    <row r="16" spans="1:29" ht="115.5" customHeight="1" hidden="1">
      <c r="A16" s="98" t="s">
        <v>74</v>
      </c>
      <c r="B16" s="97" t="s">
        <v>78</v>
      </c>
      <c r="C16" s="149"/>
      <c r="D16" s="149">
        <v>0</v>
      </c>
      <c r="E16" s="158"/>
      <c r="F16" s="158">
        <v>0</v>
      </c>
      <c r="G16" s="149"/>
      <c r="H16" s="149">
        <v>0</v>
      </c>
      <c r="I16" s="149"/>
      <c r="J16" s="149">
        <v>0</v>
      </c>
      <c r="K16" s="149"/>
      <c r="L16" s="149">
        <v>0</v>
      </c>
      <c r="M16" s="149"/>
      <c r="N16" s="149">
        <v>0</v>
      </c>
      <c r="O16" s="149"/>
      <c r="P16" s="149">
        <v>0</v>
      </c>
      <c r="Q16" s="149">
        <v>2.5</v>
      </c>
      <c r="R16" s="150">
        <v>0</v>
      </c>
      <c r="S16" s="147"/>
      <c r="T16" s="147">
        <f t="shared" si="0"/>
        <v>0</v>
      </c>
      <c r="U16" s="147"/>
      <c r="V16" s="94"/>
      <c r="W16" s="101"/>
      <c r="X16" s="94"/>
      <c r="Y16" s="94"/>
      <c r="Z16" s="94"/>
      <c r="AA16" s="94"/>
      <c r="AB16" s="94"/>
      <c r="AC16" s="50" t="e">
        <f t="shared" si="1"/>
        <v>#DIV/0!</v>
      </c>
    </row>
    <row r="17" spans="1:29" ht="115.5" customHeight="1" hidden="1">
      <c r="A17" s="98" t="s">
        <v>75</v>
      </c>
      <c r="B17" s="97" t="s">
        <v>79</v>
      </c>
      <c r="C17" s="149"/>
      <c r="D17" s="149">
        <v>0</v>
      </c>
      <c r="E17" s="158"/>
      <c r="F17" s="158">
        <v>0</v>
      </c>
      <c r="G17" s="149"/>
      <c r="H17" s="149">
        <v>0</v>
      </c>
      <c r="I17" s="149"/>
      <c r="J17" s="149">
        <v>0</v>
      </c>
      <c r="K17" s="149"/>
      <c r="L17" s="149">
        <v>0</v>
      </c>
      <c r="M17" s="149"/>
      <c r="N17" s="149">
        <v>0</v>
      </c>
      <c r="O17" s="149"/>
      <c r="P17" s="149">
        <v>0</v>
      </c>
      <c r="Q17" s="149">
        <v>2.5</v>
      </c>
      <c r="R17" s="150">
        <v>0</v>
      </c>
      <c r="S17" s="147"/>
      <c r="T17" s="147">
        <f t="shared" si="0"/>
        <v>0</v>
      </c>
      <c r="U17" s="147"/>
      <c r="V17" s="94"/>
      <c r="W17" s="101"/>
      <c r="X17" s="94"/>
      <c r="Y17" s="94"/>
      <c r="Z17" s="94"/>
      <c r="AA17" s="94"/>
      <c r="AB17" s="94"/>
      <c r="AC17" s="50" t="e">
        <f t="shared" si="1"/>
        <v>#DIV/0!</v>
      </c>
    </row>
    <row r="18" spans="1:29" ht="115.5" customHeight="1" hidden="1">
      <c r="A18" s="98" t="s">
        <v>76</v>
      </c>
      <c r="B18" s="97" t="s">
        <v>80</v>
      </c>
      <c r="C18" s="149"/>
      <c r="D18" s="149">
        <v>0</v>
      </c>
      <c r="E18" s="158"/>
      <c r="F18" s="158">
        <v>0</v>
      </c>
      <c r="G18" s="149"/>
      <c r="H18" s="149">
        <v>0</v>
      </c>
      <c r="I18" s="149"/>
      <c r="J18" s="149">
        <v>0</v>
      </c>
      <c r="K18" s="149"/>
      <c r="L18" s="149">
        <v>0</v>
      </c>
      <c r="M18" s="149"/>
      <c r="N18" s="149">
        <v>0</v>
      </c>
      <c r="O18" s="149"/>
      <c r="P18" s="149">
        <v>0</v>
      </c>
      <c r="Q18" s="149">
        <v>2.5</v>
      </c>
      <c r="R18" s="150">
        <v>0</v>
      </c>
      <c r="S18" s="147"/>
      <c r="T18" s="147">
        <f t="shared" si="0"/>
        <v>0</v>
      </c>
      <c r="U18" s="147"/>
      <c r="V18" s="94"/>
      <c r="W18" s="101"/>
      <c r="X18" s="94"/>
      <c r="Y18" s="94"/>
      <c r="Z18" s="94"/>
      <c r="AA18" s="94"/>
      <c r="AB18" s="94"/>
      <c r="AC18" s="50" t="e">
        <f t="shared" si="1"/>
        <v>#DIV/0!</v>
      </c>
    </row>
    <row r="19" spans="1:29" ht="30" customHeight="1" hidden="1">
      <c r="A19" s="98" t="s">
        <v>82</v>
      </c>
      <c r="B19" s="99" t="s">
        <v>85</v>
      </c>
      <c r="C19" s="149"/>
      <c r="D19" s="149">
        <v>0</v>
      </c>
      <c r="E19" s="158"/>
      <c r="F19" s="158">
        <v>0</v>
      </c>
      <c r="G19" s="149"/>
      <c r="H19" s="149">
        <v>0</v>
      </c>
      <c r="I19" s="149"/>
      <c r="J19" s="149">
        <v>0</v>
      </c>
      <c r="K19" s="149"/>
      <c r="L19" s="149">
        <v>0</v>
      </c>
      <c r="M19" s="149"/>
      <c r="N19" s="149">
        <v>0</v>
      </c>
      <c r="O19" s="149">
        <v>118</v>
      </c>
      <c r="P19" s="149">
        <v>0</v>
      </c>
      <c r="Q19" s="149"/>
      <c r="R19" s="150">
        <v>0</v>
      </c>
      <c r="S19" s="147"/>
      <c r="T19" s="147">
        <f t="shared" si="0"/>
        <v>0</v>
      </c>
      <c r="U19" s="147"/>
      <c r="V19" s="94"/>
      <c r="W19" s="101"/>
      <c r="X19" s="94"/>
      <c r="Y19" s="94"/>
      <c r="Z19" s="94"/>
      <c r="AA19" s="94"/>
      <c r="AB19" s="94"/>
      <c r="AC19" s="50" t="e">
        <f t="shared" si="1"/>
        <v>#DIV/0!</v>
      </c>
    </row>
    <row r="20" spans="1:29" ht="117.75" customHeight="1">
      <c r="A20" s="148" t="s">
        <v>45</v>
      </c>
      <c r="B20" s="97" t="s">
        <v>36</v>
      </c>
      <c r="C20" s="149">
        <v>0</v>
      </c>
      <c r="D20" s="149">
        <v>0</v>
      </c>
      <c r="E20" s="158">
        <v>0</v>
      </c>
      <c r="F20" s="158">
        <v>0</v>
      </c>
      <c r="G20" s="149">
        <v>0</v>
      </c>
      <c r="H20" s="149">
        <v>0</v>
      </c>
      <c r="I20" s="149">
        <v>150.8</v>
      </c>
      <c r="J20" s="149">
        <v>150.8</v>
      </c>
      <c r="K20" s="149">
        <v>0</v>
      </c>
      <c r="L20" s="149">
        <v>0</v>
      </c>
      <c r="M20" s="149">
        <v>0</v>
      </c>
      <c r="N20" s="149">
        <v>0</v>
      </c>
      <c r="O20" s="149">
        <v>216</v>
      </c>
      <c r="P20" s="149">
        <v>228.8</v>
      </c>
      <c r="Q20" s="149">
        <v>451.8</v>
      </c>
      <c r="R20" s="149">
        <v>451.8</v>
      </c>
      <c r="S20" s="147">
        <f>C20+E20+G20+I20+K20+M20+O20+Q20</f>
        <v>818.6</v>
      </c>
      <c r="T20" s="147">
        <f t="shared" si="0"/>
        <v>831.4000000000001</v>
      </c>
      <c r="U20" s="147">
        <f>C20+E20+G20+I20+K20+M20</f>
        <v>150.8</v>
      </c>
      <c r="V20" s="94"/>
      <c r="W20" s="101">
        <f>Q20+O20</f>
        <v>667.8</v>
      </c>
      <c r="X20" s="101">
        <v>0</v>
      </c>
      <c r="Y20" s="101">
        <v>0</v>
      </c>
      <c r="Z20" s="94"/>
      <c r="AA20" s="94"/>
      <c r="AB20" s="94"/>
      <c r="AC20" s="50">
        <f t="shared" si="1"/>
        <v>101.56364524798438</v>
      </c>
    </row>
    <row r="21" spans="1:29" ht="115.5" customHeight="1" hidden="1">
      <c r="A21" s="98" t="s">
        <v>83</v>
      </c>
      <c r="B21" s="99" t="s">
        <v>85</v>
      </c>
      <c r="C21" s="149">
        <v>0</v>
      </c>
      <c r="D21" s="149">
        <v>0</v>
      </c>
      <c r="E21" s="158"/>
      <c r="F21" s="158">
        <v>0</v>
      </c>
      <c r="G21" s="149"/>
      <c r="H21" s="149">
        <v>0</v>
      </c>
      <c r="I21" s="149"/>
      <c r="J21" s="149">
        <v>0</v>
      </c>
      <c r="K21" s="149"/>
      <c r="L21" s="149">
        <v>0</v>
      </c>
      <c r="M21" s="149">
        <v>0</v>
      </c>
      <c r="N21" s="149">
        <v>0</v>
      </c>
      <c r="O21" s="149">
        <v>102</v>
      </c>
      <c r="P21" s="149">
        <v>0</v>
      </c>
      <c r="Q21" s="149"/>
      <c r="R21" s="150">
        <v>0</v>
      </c>
      <c r="S21" s="147"/>
      <c r="T21" s="147">
        <f t="shared" si="0"/>
        <v>0</v>
      </c>
      <c r="U21" s="101"/>
      <c r="V21" s="94"/>
      <c r="W21" s="101"/>
      <c r="X21" s="94"/>
      <c r="Y21" s="94"/>
      <c r="Z21" s="94"/>
      <c r="AA21" s="94"/>
      <c r="AB21" s="94"/>
      <c r="AC21" s="50" t="e">
        <f t="shared" si="1"/>
        <v>#DIV/0!</v>
      </c>
    </row>
    <row r="22" spans="1:29" ht="168.75" customHeight="1">
      <c r="A22" s="148" t="s">
        <v>46</v>
      </c>
      <c r="B22" s="100" t="s">
        <v>207</v>
      </c>
      <c r="C22" s="149">
        <v>0</v>
      </c>
      <c r="D22" s="149">
        <v>0</v>
      </c>
      <c r="E22" s="158">
        <v>0</v>
      </c>
      <c r="F22" s="158">
        <v>0</v>
      </c>
      <c r="G22" s="149">
        <v>16</v>
      </c>
      <c r="H22" s="149">
        <v>16</v>
      </c>
      <c r="I22" s="149">
        <v>293</v>
      </c>
      <c r="J22" s="149">
        <v>329.84</v>
      </c>
      <c r="K22" s="149">
        <v>0</v>
      </c>
      <c r="L22" s="149">
        <v>0</v>
      </c>
      <c r="M22" s="149">
        <v>0</v>
      </c>
      <c r="N22" s="149">
        <v>0</v>
      </c>
      <c r="O22" s="149">
        <f>15+36.95</f>
        <v>51.95</v>
      </c>
      <c r="P22" s="149">
        <v>25.5</v>
      </c>
      <c r="Q22" s="149">
        <v>0</v>
      </c>
      <c r="R22" s="150">
        <v>0</v>
      </c>
      <c r="S22" s="147">
        <f>C22+E22+G22+I22+K22+M22+O22+Q22</f>
        <v>360.95</v>
      </c>
      <c r="T22" s="147">
        <f t="shared" si="0"/>
        <v>371.34</v>
      </c>
      <c r="U22" s="147">
        <f>C22+E22+G22+I22+K22+M22</f>
        <v>309</v>
      </c>
      <c r="V22" s="94"/>
      <c r="W22" s="101">
        <f>Q22+O22</f>
        <v>51.95</v>
      </c>
      <c r="X22" s="101">
        <v>0</v>
      </c>
      <c r="Y22" s="101">
        <v>0</v>
      </c>
      <c r="Z22" s="94"/>
      <c r="AA22" s="94"/>
      <c r="AB22" s="94"/>
      <c r="AC22" s="50">
        <f t="shared" si="1"/>
        <v>102.87851502978252</v>
      </c>
    </row>
    <row r="23" spans="3:29" ht="15" customHeight="1" hidden="1">
      <c r="C23" s="91"/>
      <c r="D23" s="91"/>
      <c r="E23" s="91"/>
      <c r="F23" s="158">
        <v>0</v>
      </c>
      <c r="G23" s="91"/>
      <c r="H23" s="91"/>
      <c r="K23" s="91"/>
      <c r="L23" s="91"/>
      <c r="M23" s="149">
        <v>0</v>
      </c>
      <c r="N23" s="149">
        <v>0</v>
      </c>
      <c r="O23" s="91"/>
      <c r="P23" s="149">
        <v>0</v>
      </c>
      <c r="Q23" s="91"/>
      <c r="R23" s="91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</row>
    <row r="24" spans="3:29" ht="18" hidden="1">
      <c r="C24" s="91"/>
      <c r="D24" s="91"/>
      <c r="E24" s="91"/>
      <c r="F24" s="158">
        <v>0</v>
      </c>
      <c r="G24" s="91"/>
      <c r="H24" s="91"/>
      <c r="K24" s="91"/>
      <c r="L24" s="91"/>
      <c r="M24" s="149">
        <v>0</v>
      </c>
      <c r="N24" s="149">
        <v>0</v>
      </c>
      <c r="O24" s="91"/>
      <c r="P24" s="149">
        <v>0</v>
      </c>
      <c r="Q24" s="91"/>
      <c r="R24" s="91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:29" ht="132" customHeight="1">
      <c r="A25" s="148" t="s">
        <v>47</v>
      </c>
      <c r="B25" s="97" t="s">
        <v>202</v>
      </c>
      <c r="C25" s="149">
        <v>0</v>
      </c>
      <c r="D25" s="149">
        <v>0</v>
      </c>
      <c r="E25" s="158">
        <v>60</v>
      </c>
      <c r="F25" s="158">
        <v>9.4</v>
      </c>
      <c r="G25" s="149">
        <v>318.2</v>
      </c>
      <c r="H25" s="149">
        <v>318.2</v>
      </c>
      <c r="I25" s="149">
        <v>0</v>
      </c>
      <c r="J25" s="149">
        <v>0</v>
      </c>
      <c r="K25" s="149">
        <v>112</v>
      </c>
      <c r="L25" s="149">
        <v>112</v>
      </c>
      <c r="M25" s="149">
        <v>0</v>
      </c>
      <c r="N25" s="149">
        <v>0</v>
      </c>
      <c r="O25" s="149">
        <v>117</v>
      </c>
      <c r="P25" s="149">
        <v>119</v>
      </c>
      <c r="Q25" s="149">
        <v>0</v>
      </c>
      <c r="R25" s="150">
        <v>0</v>
      </c>
      <c r="S25" s="147">
        <f>C25+E25+G25+I25+K25+M25+O25+Q25</f>
        <v>607.2</v>
      </c>
      <c r="T25" s="147">
        <f t="shared" si="0"/>
        <v>558.5999999999999</v>
      </c>
      <c r="U25" s="147">
        <f>C25+E25+G25+I25+K25+M25</f>
        <v>490.2</v>
      </c>
      <c r="V25" s="94"/>
      <c r="W25" s="101">
        <f>Q25+O25</f>
        <v>117</v>
      </c>
      <c r="X25" s="101">
        <v>0</v>
      </c>
      <c r="Y25" s="101">
        <v>0</v>
      </c>
      <c r="Z25" s="94"/>
      <c r="AA25" s="94"/>
      <c r="AB25" s="94"/>
      <c r="AC25" s="50">
        <f>T25/S25*100</f>
        <v>91.99604743083002</v>
      </c>
    </row>
    <row r="26" spans="1:29" ht="115.5" customHeight="1" hidden="1">
      <c r="A26" s="98" t="s">
        <v>51</v>
      </c>
      <c r="B26" s="97" t="s">
        <v>93</v>
      </c>
      <c r="C26" s="149">
        <v>0</v>
      </c>
      <c r="D26" s="149">
        <v>0</v>
      </c>
      <c r="E26" s="158">
        <v>0</v>
      </c>
      <c r="F26" s="158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50">
        <v>0</v>
      </c>
      <c r="S26" s="147"/>
      <c r="T26" s="147">
        <f t="shared" si="0"/>
        <v>0</v>
      </c>
      <c r="U26" s="101"/>
      <c r="V26" s="94"/>
      <c r="W26" s="101"/>
      <c r="X26" s="94"/>
      <c r="Y26" s="94"/>
      <c r="Z26" s="94"/>
      <c r="AA26" s="94"/>
      <c r="AB26" s="94"/>
      <c r="AC26" s="50" t="e">
        <f>T26/S26*100</f>
        <v>#DIV/0!</v>
      </c>
    </row>
    <row r="27" spans="1:29" ht="115.5" customHeight="1" hidden="1">
      <c r="A27" s="98" t="s">
        <v>55</v>
      </c>
      <c r="B27" s="97" t="s">
        <v>68</v>
      </c>
      <c r="C27" s="149">
        <v>0</v>
      </c>
      <c r="D27" s="149">
        <v>0</v>
      </c>
      <c r="E27" s="158">
        <v>0</v>
      </c>
      <c r="F27" s="158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50">
        <v>0</v>
      </c>
      <c r="S27" s="147"/>
      <c r="T27" s="147">
        <f t="shared" si="0"/>
        <v>0</v>
      </c>
      <c r="U27" s="101"/>
      <c r="V27" s="94"/>
      <c r="W27" s="101"/>
      <c r="X27" s="94"/>
      <c r="Y27" s="94"/>
      <c r="Z27" s="94"/>
      <c r="AA27" s="94"/>
      <c r="AB27" s="94"/>
      <c r="AC27" s="50" t="e">
        <f>T27/S27*100</f>
        <v>#DIV/0!</v>
      </c>
    </row>
    <row r="28" spans="1:29" ht="115.5" customHeight="1" hidden="1">
      <c r="A28" s="98" t="s">
        <v>69</v>
      </c>
      <c r="B28" s="97" t="s">
        <v>70</v>
      </c>
      <c r="C28" s="149">
        <v>0</v>
      </c>
      <c r="D28" s="149">
        <v>0</v>
      </c>
      <c r="E28" s="158">
        <v>0</v>
      </c>
      <c r="F28" s="158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50">
        <v>0</v>
      </c>
      <c r="S28" s="147">
        <f>C28+E28+G28+I28+K28+M28+O28+Q28</f>
        <v>0</v>
      </c>
      <c r="T28" s="147">
        <f t="shared" si="0"/>
        <v>0</v>
      </c>
      <c r="U28" s="101"/>
      <c r="V28" s="94"/>
      <c r="W28" s="101"/>
      <c r="X28" s="101"/>
      <c r="Y28" s="101"/>
      <c r="Z28" s="94"/>
      <c r="AA28" s="94"/>
      <c r="AB28" s="94"/>
      <c r="AC28" s="50" t="e">
        <f>T28/S28*100</f>
        <v>#DIV/0!</v>
      </c>
    </row>
    <row r="29" spans="1:29" ht="57.75" customHeight="1">
      <c r="A29" s="148" t="s">
        <v>48</v>
      </c>
      <c r="B29" s="97" t="s">
        <v>34</v>
      </c>
      <c r="C29" s="149">
        <v>0</v>
      </c>
      <c r="D29" s="149">
        <v>0</v>
      </c>
      <c r="E29" s="158">
        <v>225.1</v>
      </c>
      <c r="F29" s="158">
        <v>305.1</v>
      </c>
      <c r="G29" s="149">
        <v>13.3</v>
      </c>
      <c r="H29" s="149">
        <v>13.3</v>
      </c>
      <c r="I29" s="149">
        <v>62.8</v>
      </c>
      <c r="J29" s="149">
        <v>35.5</v>
      </c>
      <c r="K29" s="149">
        <v>15</v>
      </c>
      <c r="L29" s="149">
        <v>8.9</v>
      </c>
      <c r="M29" s="149">
        <v>0</v>
      </c>
      <c r="N29" s="149">
        <v>0</v>
      </c>
      <c r="O29" s="149">
        <v>8</v>
      </c>
      <c r="P29" s="149">
        <v>13.6</v>
      </c>
      <c r="Q29" s="149">
        <v>4.9</v>
      </c>
      <c r="R29" s="150">
        <v>4.9</v>
      </c>
      <c r="S29" s="147">
        <f>C29+E29+G29+I29+K29+M29+O29+Q29</f>
        <v>329.09999999999997</v>
      </c>
      <c r="T29" s="147">
        <f t="shared" si="0"/>
        <v>381.3</v>
      </c>
      <c r="U29" s="147">
        <f>C29+E29+G29+I29+K29+M29</f>
        <v>316.2</v>
      </c>
      <c r="V29" s="94"/>
      <c r="W29" s="101">
        <f>Q29+O29</f>
        <v>12.9</v>
      </c>
      <c r="X29" s="101">
        <v>0</v>
      </c>
      <c r="Y29" s="101" t="s">
        <v>87</v>
      </c>
      <c r="Z29" s="94"/>
      <c r="AA29" s="94"/>
      <c r="AB29" s="94"/>
      <c r="AC29" s="50">
        <f>T29/S29*100</f>
        <v>115.86144029170467</v>
      </c>
    </row>
    <row r="30" spans="1:29" s="90" customFormat="1" ht="76.5" customHeight="1">
      <c r="A30" s="183" t="s">
        <v>0</v>
      </c>
      <c r="B30" s="185" t="s">
        <v>1</v>
      </c>
      <c r="C30" s="180" t="s">
        <v>121</v>
      </c>
      <c r="D30" s="180"/>
      <c r="E30" s="180" t="s">
        <v>122</v>
      </c>
      <c r="F30" s="180"/>
      <c r="G30" s="180" t="s">
        <v>123</v>
      </c>
      <c r="H30" s="180"/>
      <c r="I30" s="180" t="s">
        <v>124</v>
      </c>
      <c r="J30" s="180"/>
      <c r="K30" s="180" t="s">
        <v>18</v>
      </c>
      <c r="L30" s="180"/>
      <c r="M30" s="181" t="s">
        <v>56</v>
      </c>
      <c r="N30" s="182"/>
      <c r="O30" s="180" t="s">
        <v>201</v>
      </c>
      <c r="P30" s="180"/>
      <c r="Q30" s="180" t="s">
        <v>125</v>
      </c>
      <c r="R30" s="181"/>
      <c r="S30" s="180" t="s">
        <v>3</v>
      </c>
      <c r="T30" s="180"/>
      <c r="U30" s="180"/>
      <c r="V30" s="180"/>
      <c r="W30" s="180"/>
      <c r="X30" s="180"/>
      <c r="Y30" s="180"/>
      <c r="Z30" s="180"/>
      <c r="AA30" s="180"/>
      <c r="AB30" s="180"/>
      <c r="AC30" s="180"/>
    </row>
    <row r="31" spans="1:29" s="90" customFormat="1" ht="81.75" customHeight="1">
      <c r="A31" s="184"/>
      <c r="B31" s="185"/>
      <c r="C31" s="119" t="s">
        <v>188</v>
      </c>
      <c r="D31" s="119" t="s">
        <v>199</v>
      </c>
      <c r="E31" s="119" t="s">
        <v>189</v>
      </c>
      <c r="F31" s="119" t="s">
        <v>199</v>
      </c>
      <c r="G31" s="119" t="s">
        <v>187</v>
      </c>
      <c r="H31" s="119" t="s">
        <v>199</v>
      </c>
      <c r="I31" s="119" t="s">
        <v>189</v>
      </c>
      <c r="J31" s="119" t="s">
        <v>199</v>
      </c>
      <c r="K31" s="119" t="s">
        <v>189</v>
      </c>
      <c r="L31" s="119" t="s">
        <v>199</v>
      </c>
      <c r="M31" s="119" t="s">
        <v>189</v>
      </c>
      <c r="N31" s="119" t="s">
        <v>199</v>
      </c>
      <c r="O31" s="119" t="s">
        <v>189</v>
      </c>
      <c r="P31" s="119" t="s">
        <v>199</v>
      </c>
      <c r="Q31" s="119" t="s">
        <v>189</v>
      </c>
      <c r="R31" s="143" t="s">
        <v>199</v>
      </c>
      <c r="S31" s="119" t="s">
        <v>189</v>
      </c>
      <c r="T31" s="119" t="s">
        <v>199</v>
      </c>
      <c r="U31" s="147" t="s">
        <v>110</v>
      </c>
      <c r="V31" s="94"/>
      <c r="W31" s="95" t="s">
        <v>111</v>
      </c>
      <c r="X31" s="147" t="s">
        <v>112</v>
      </c>
      <c r="Y31" s="147" t="s">
        <v>107</v>
      </c>
      <c r="Z31" s="147" t="s">
        <v>183</v>
      </c>
      <c r="AA31" s="147" t="s">
        <v>184</v>
      </c>
      <c r="AB31" s="94"/>
      <c r="AC31" s="119" t="s">
        <v>200</v>
      </c>
    </row>
    <row r="32" spans="1:29" ht="93.75" customHeight="1">
      <c r="A32" s="148" t="s">
        <v>49</v>
      </c>
      <c r="B32" s="97" t="s">
        <v>218</v>
      </c>
      <c r="C32" s="149">
        <v>0</v>
      </c>
      <c r="D32" s="149">
        <v>0</v>
      </c>
      <c r="E32" s="158">
        <v>0</v>
      </c>
      <c r="F32" s="158">
        <v>0</v>
      </c>
      <c r="G32" s="149">
        <v>1265.8</v>
      </c>
      <c r="H32" s="149">
        <v>1265.8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50">
        <v>0</v>
      </c>
      <c r="S32" s="147">
        <f>C32+E32+G32+I32+K32+M32+O32+Q32</f>
        <v>1265.8</v>
      </c>
      <c r="T32" s="147">
        <f t="shared" si="0"/>
        <v>1265.8</v>
      </c>
      <c r="U32" s="147">
        <f>C32+E32+G32+I32+K32+M32</f>
        <v>1265.8</v>
      </c>
      <c r="V32" s="94"/>
      <c r="W32" s="101">
        <f>Q32+O32</f>
        <v>0</v>
      </c>
      <c r="X32" s="101">
        <v>0</v>
      </c>
      <c r="Y32" s="101">
        <v>0</v>
      </c>
      <c r="Z32" s="94"/>
      <c r="AA32" s="94"/>
      <c r="AB32" s="94"/>
      <c r="AC32" s="50">
        <f>T32/S32*100</f>
        <v>100</v>
      </c>
    </row>
    <row r="33" spans="1:29" ht="115.5" customHeight="1" hidden="1">
      <c r="A33" s="98" t="s">
        <v>52</v>
      </c>
      <c r="B33" s="97" t="s">
        <v>71</v>
      </c>
      <c r="C33" s="149">
        <v>0</v>
      </c>
      <c r="D33" s="149">
        <v>0</v>
      </c>
      <c r="E33" s="158">
        <v>0</v>
      </c>
      <c r="F33" s="158">
        <v>0</v>
      </c>
      <c r="G33" s="149">
        <v>0</v>
      </c>
      <c r="H33" s="149">
        <v>0</v>
      </c>
      <c r="I33" s="149"/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>
        <v>0</v>
      </c>
      <c r="R33" s="150">
        <v>0</v>
      </c>
      <c r="S33" s="147"/>
      <c r="T33" s="147">
        <f t="shared" si="0"/>
        <v>0</v>
      </c>
      <c r="U33" s="147"/>
      <c r="V33" s="94"/>
      <c r="W33" s="101"/>
      <c r="X33" s="101"/>
      <c r="Y33" s="101"/>
      <c r="Z33" s="94"/>
      <c r="AA33" s="94"/>
      <c r="AB33" s="94"/>
      <c r="AC33" s="119">
        <v>0</v>
      </c>
    </row>
    <row r="34" spans="1:29" ht="99" customHeight="1">
      <c r="A34" s="98" t="s">
        <v>84</v>
      </c>
      <c r="B34" s="97" t="s">
        <v>208</v>
      </c>
      <c r="C34" s="149">
        <v>0</v>
      </c>
      <c r="D34" s="149">
        <v>0</v>
      </c>
      <c r="E34" s="158">
        <v>0</v>
      </c>
      <c r="F34" s="158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50">
        <v>0</v>
      </c>
      <c r="S34" s="147">
        <f>C34+E34+G34+I34+K34+M34+O34+Q34</f>
        <v>0</v>
      </c>
      <c r="T34" s="147">
        <f t="shared" si="0"/>
        <v>0</v>
      </c>
      <c r="U34" s="147">
        <v>0</v>
      </c>
      <c r="V34" s="94"/>
      <c r="W34" s="101">
        <v>0</v>
      </c>
      <c r="X34" s="101">
        <v>0</v>
      </c>
      <c r="Y34" s="101">
        <v>0</v>
      </c>
      <c r="Z34" s="94"/>
      <c r="AA34" s="94"/>
      <c r="AB34" s="94"/>
      <c r="AC34" s="119">
        <v>0</v>
      </c>
    </row>
    <row r="35" spans="1:29" s="90" customFormat="1" ht="61.5" customHeight="1">
      <c r="A35" s="151" t="s">
        <v>53</v>
      </c>
      <c r="B35" s="97" t="s">
        <v>203</v>
      </c>
      <c r="C35" s="149">
        <v>0</v>
      </c>
      <c r="D35" s="149">
        <v>0</v>
      </c>
      <c r="E35" s="158">
        <v>45</v>
      </c>
      <c r="F35" s="158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32</v>
      </c>
      <c r="P35" s="144">
        <v>46</v>
      </c>
      <c r="Q35" s="149">
        <v>0</v>
      </c>
      <c r="R35" s="150">
        <v>0</v>
      </c>
      <c r="S35" s="147">
        <f>C35+E35+G35+I35+K35+M35+O35+Q35</f>
        <v>77</v>
      </c>
      <c r="T35" s="147">
        <f t="shared" si="0"/>
        <v>46</v>
      </c>
      <c r="U35" s="147">
        <v>0</v>
      </c>
      <c r="V35" s="94"/>
      <c r="W35" s="101">
        <v>0</v>
      </c>
      <c r="X35" s="101">
        <v>0</v>
      </c>
      <c r="Y35" s="101">
        <v>0</v>
      </c>
      <c r="Z35" s="94"/>
      <c r="AA35" s="94"/>
      <c r="AB35" s="94"/>
      <c r="AC35" s="50">
        <f aca="true" t="shared" si="2" ref="AC35:AC44">T35/S35*100</f>
        <v>59.74025974025974</v>
      </c>
    </row>
    <row r="36" spans="1:29" ht="115.5" customHeight="1" hidden="1">
      <c r="A36" s="183" t="s">
        <v>0</v>
      </c>
      <c r="B36" s="192" t="s">
        <v>1</v>
      </c>
      <c r="C36" s="191" t="s">
        <v>121</v>
      </c>
      <c r="D36" s="191"/>
      <c r="E36" s="191" t="s">
        <v>122</v>
      </c>
      <c r="F36" s="191"/>
      <c r="G36" s="149">
        <v>0</v>
      </c>
      <c r="H36" s="149">
        <v>0</v>
      </c>
      <c r="I36" s="191" t="s">
        <v>124</v>
      </c>
      <c r="J36" s="191"/>
      <c r="K36" s="191" t="s">
        <v>18</v>
      </c>
      <c r="L36" s="191"/>
      <c r="M36" s="189" t="s">
        <v>56</v>
      </c>
      <c r="N36" s="190"/>
      <c r="O36" s="191" t="s">
        <v>19</v>
      </c>
      <c r="P36" s="191"/>
      <c r="Q36" s="191" t="s">
        <v>125</v>
      </c>
      <c r="R36" s="189"/>
      <c r="S36" s="180" t="s">
        <v>3</v>
      </c>
      <c r="T36" s="180"/>
      <c r="U36" s="180" t="s">
        <v>108</v>
      </c>
      <c r="V36" s="180"/>
      <c r="W36" s="180"/>
      <c r="X36" s="180"/>
      <c r="Y36" s="180"/>
      <c r="Z36" s="94"/>
      <c r="AA36" s="94"/>
      <c r="AB36" s="94"/>
      <c r="AC36" s="50" t="e">
        <f t="shared" si="2"/>
        <v>#VALUE!</v>
      </c>
    </row>
    <row r="37" spans="1:29" ht="115.5" customHeight="1" hidden="1">
      <c r="A37" s="184"/>
      <c r="B37" s="192"/>
      <c r="C37" s="149" t="s">
        <v>90</v>
      </c>
      <c r="D37" s="149" t="s">
        <v>6</v>
      </c>
      <c r="E37" s="158" t="s">
        <v>90</v>
      </c>
      <c r="F37" s="158" t="s">
        <v>6</v>
      </c>
      <c r="G37" s="149">
        <v>0</v>
      </c>
      <c r="H37" s="149">
        <v>0</v>
      </c>
      <c r="I37" s="149" t="s">
        <v>90</v>
      </c>
      <c r="J37" s="149" t="s">
        <v>6</v>
      </c>
      <c r="K37" s="149" t="s">
        <v>90</v>
      </c>
      <c r="L37" s="149" t="s">
        <v>6</v>
      </c>
      <c r="M37" s="149" t="s">
        <v>90</v>
      </c>
      <c r="N37" s="149" t="s">
        <v>6</v>
      </c>
      <c r="O37" s="149" t="s">
        <v>90</v>
      </c>
      <c r="P37" s="149" t="s">
        <v>6</v>
      </c>
      <c r="Q37" s="149" t="s">
        <v>90</v>
      </c>
      <c r="R37" s="150" t="s">
        <v>6</v>
      </c>
      <c r="S37" s="95" t="s">
        <v>116</v>
      </c>
      <c r="T37" s="147" t="s">
        <v>115</v>
      </c>
      <c r="U37" s="147" t="s">
        <v>110</v>
      </c>
      <c r="V37" s="94"/>
      <c r="W37" s="95" t="s">
        <v>111</v>
      </c>
      <c r="X37" s="147" t="s">
        <v>112</v>
      </c>
      <c r="Y37" s="147" t="s">
        <v>107</v>
      </c>
      <c r="Z37" s="94"/>
      <c r="AA37" s="94"/>
      <c r="AB37" s="94"/>
      <c r="AC37" s="50" t="e">
        <f t="shared" si="2"/>
        <v>#VALUE!</v>
      </c>
    </row>
    <row r="38" spans="1:29" s="90" customFormat="1" ht="58.5" customHeight="1">
      <c r="A38" s="102" t="s">
        <v>72</v>
      </c>
      <c r="B38" s="97" t="s">
        <v>204</v>
      </c>
      <c r="C38" s="149">
        <v>2</v>
      </c>
      <c r="D38" s="149">
        <v>2</v>
      </c>
      <c r="E38" s="158">
        <v>73</v>
      </c>
      <c r="F38" s="158">
        <v>176.4</v>
      </c>
      <c r="G38" s="149">
        <v>140.7</v>
      </c>
      <c r="H38" s="149">
        <v>140.7</v>
      </c>
      <c r="I38" s="149">
        <v>96.3</v>
      </c>
      <c r="J38" s="149">
        <v>71.07</v>
      </c>
      <c r="K38" s="149">
        <v>0</v>
      </c>
      <c r="L38" s="149">
        <v>0</v>
      </c>
      <c r="M38" s="149">
        <v>30</v>
      </c>
      <c r="N38" s="149">
        <v>33.8</v>
      </c>
      <c r="O38" s="138">
        <v>120.45</v>
      </c>
      <c r="P38" s="149">
        <v>119.5</v>
      </c>
      <c r="Q38" s="149">
        <v>36</v>
      </c>
      <c r="R38" s="150">
        <v>14.4</v>
      </c>
      <c r="S38" s="147">
        <f aca="true" t="shared" si="3" ref="S38:S45">C38+E38+G38+I38+K38+M38+O38+Q38</f>
        <v>498.45</v>
      </c>
      <c r="T38" s="147">
        <f>D38+F38+H38+J38+L38+N38+R38+P38</f>
        <v>557.87</v>
      </c>
      <c r="U38" s="147">
        <f>C38+E38+G38+I38+K38+M38</f>
        <v>342</v>
      </c>
      <c r="V38" s="94"/>
      <c r="W38" s="101">
        <f>(Q38+O38)-Y38</f>
        <v>151.45</v>
      </c>
      <c r="X38" s="101">
        <v>0</v>
      </c>
      <c r="Y38" s="101">
        <v>5</v>
      </c>
      <c r="Z38" s="94"/>
      <c r="AA38" s="94">
        <f>18</f>
        <v>18</v>
      </c>
      <c r="AB38" s="94"/>
      <c r="AC38" s="50">
        <f t="shared" si="2"/>
        <v>111.92095496037717</v>
      </c>
    </row>
    <row r="39" spans="1:29" ht="115.5" customHeight="1" hidden="1">
      <c r="A39" s="102" t="s">
        <v>145</v>
      </c>
      <c r="B39" s="97" t="s">
        <v>79</v>
      </c>
      <c r="C39" s="149"/>
      <c r="D39" s="149">
        <v>0</v>
      </c>
      <c r="E39" s="158"/>
      <c r="F39" s="158">
        <v>0</v>
      </c>
      <c r="G39" s="149"/>
      <c r="H39" s="149">
        <v>0</v>
      </c>
      <c r="I39" s="149"/>
      <c r="J39" s="149">
        <v>0</v>
      </c>
      <c r="K39" s="149"/>
      <c r="L39" s="149">
        <v>0</v>
      </c>
      <c r="M39" s="149"/>
      <c r="N39" s="149">
        <v>0</v>
      </c>
      <c r="O39" s="149"/>
      <c r="P39" s="149">
        <v>0</v>
      </c>
      <c r="Q39" s="149">
        <v>5</v>
      </c>
      <c r="R39" s="150">
        <v>3.67</v>
      </c>
      <c r="S39" s="147">
        <f t="shared" si="3"/>
        <v>5</v>
      </c>
      <c r="T39" s="147">
        <f t="shared" si="0"/>
        <v>3.67</v>
      </c>
      <c r="U39" s="147"/>
      <c r="V39" s="94"/>
      <c r="W39" s="101"/>
      <c r="X39" s="101"/>
      <c r="Y39" s="101"/>
      <c r="Z39" s="94"/>
      <c r="AA39" s="94"/>
      <c r="AB39" s="94"/>
      <c r="AC39" s="50">
        <f t="shared" si="2"/>
        <v>73.4</v>
      </c>
    </row>
    <row r="40" spans="1:29" ht="115.5" customHeight="1" hidden="1">
      <c r="A40" s="102" t="s">
        <v>146</v>
      </c>
      <c r="B40" s="97" t="s">
        <v>77</v>
      </c>
      <c r="C40" s="149"/>
      <c r="D40" s="149">
        <v>0</v>
      </c>
      <c r="E40" s="158"/>
      <c r="F40" s="158">
        <v>0</v>
      </c>
      <c r="G40" s="149"/>
      <c r="H40" s="149">
        <v>0</v>
      </c>
      <c r="I40" s="149"/>
      <c r="J40" s="149">
        <v>0</v>
      </c>
      <c r="K40" s="149"/>
      <c r="L40" s="149">
        <v>0</v>
      </c>
      <c r="M40" s="149"/>
      <c r="N40" s="149">
        <v>0</v>
      </c>
      <c r="O40" s="149"/>
      <c r="P40" s="149">
        <v>0</v>
      </c>
      <c r="Q40" s="149">
        <v>5</v>
      </c>
      <c r="R40" s="150">
        <v>4.95</v>
      </c>
      <c r="S40" s="147">
        <f t="shared" si="3"/>
        <v>5</v>
      </c>
      <c r="T40" s="147">
        <f t="shared" si="0"/>
        <v>4.95</v>
      </c>
      <c r="U40" s="147"/>
      <c r="V40" s="94"/>
      <c r="W40" s="101"/>
      <c r="X40" s="101"/>
      <c r="Y40" s="94"/>
      <c r="Z40" s="94"/>
      <c r="AA40" s="94"/>
      <c r="AB40" s="94"/>
      <c r="AC40" s="50">
        <f t="shared" si="2"/>
        <v>99</v>
      </c>
    </row>
    <row r="41" spans="1:29" ht="115.5" customHeight="1" hidden="1">
      <c r="A41" s="102" t="s">
        <v>147</v>
      </c>
      <c r="B41" s="97"/>
      <c r="C41" s="149"/>
      <c r="D41" s="149"/>
      <c r="E41" s="158"/>
      <c r="F41" s="158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50">
        <v>2.57</v>
      </c>
      <c r="S41" s="147">
        <f t="shared" si="3"/>
        <v>0</v>
      </c>
      <c r="T41" s="147">
        <f t="shared" si="0"/>
        <v>2.57</v>
      </c>
      <c r="U41" s="147"/>
      <c r="V41" s="94"/>
      <c r="W41" s="101"/>
      <c r="X41" s="101"/>
      <c r="Y41" s="94"/>
      <c r="Z41" s="94"/>
      <c r="AA41" s="94"/>
      <c r="AB41" s="94"/>
      <c r="AC41" s="50" t="e">
        <f t="shared" si="2"/>
        <v>#DIV/0!</v>
      </c>
    </row>
    <row r="42" spans="1:29" ht="27.75" customHeight="1">
      <c r="A42" s="102" t="s">
        <v>95</v>
      </c>
      <c r="B42" s="97" t="s">
        <v>148</v>
      </c>
      <c r="C42" s="149">
        <v>0</v>
      </c>
      <c r="D42" s="149">
        <v>0</v>
      </c>
      <c r="E42" s="158">
        <v>0</v>
      </c>
      <c r="F42" s="158">
        <v>0</v>
      </c>
      <c r="G42" s="149">
        <v>4894.5</v>
      </c>
      <c r="H42" s="149">
        <v>4894.5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50">
        <v>0</v>
      </c>
      <c r="S42" s="147">
        <f t="shared" si="3"/>
        <v>4894.5</v>
      </c>
      <c r="T42" s="147">
        <f t="shared" si="0"/>
        <v>4894.5</v>
      </c>
      <c r="U42" s="147"/>
      <c r="V42" s="94"/>
      <c r="W42" s="101"/>
      <c r="X42" s="101"/>
      <c r="Y42" s="94"/>
      <c r="Z42" s="94"/>
      <c r="AA42" s="94"/>
      <c r="AB42" s="94"/>
      <c r="AC42" s="50">
        <f t="shared" si="2"/>
        <v>100</v>
      </c>
    </row>
    <row r="43" spans="1:29" ht="54.75" customHeight="1">
      <c r="A43" s="102" t="s">
        <v>172</v>
      </c>
      <c r="B43" s="97" t="s">
        <v>173</v>
      </c>
      <c r="C43" s="149">
        <v>0</v>
      </c>
      <c r="D43" s="149">
        <v>0</v>
      </c>
      <c r="E43" s="158">
        <v>0</v>
      </c>
      <c r="F43" s="158">
        <v>0</v>
      </c>
      <c r="G43" s="149">
        <v>347.2</v>
      </c>
      <c r="H43" s="149">
        <v>347.2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50">
        <v>0</v>
      </c>
      <c r="S43" s="147">
        <f t="shared" si="3"/>
        <v>347.2</v>
      </c>
      <c r="T43" s="147">
        <f t="shared" si="0"/>
        <v>347.2</v>
      </c>
      <c r="U43" s="147"/>
      <c r="V43" s="94"/>
      <c r="W43" s="101"/>
      <c r="X43" s="101"/>
      <c r="Y43" s="94"/>
      <c r="Z43" s="94"/>
      <c r="AA43" s="94"/>
      <c r="AB43" s="94"/>
      <c r="AC43" s="50">
        <f t="shared" si="2"/>
        <v>100</v>
      </c>
    </row>
    <row r="44" spans="1:29" s="167" customFormat="1" ht="117.75" customHeight="1">
      <c r="A44" s="162" t="s">
        <v>175</v>
      </c>
      <c r="B44" s="137" t="s">
        <v>220</v>
      </c>
      <c r="C44" s="163"/>
      <c r="D44" s="163"/>
      <c r="E44" s="163"/>
      <c r="F44" s="163"/>
      <c r="G44" s="163">
        <v>23518</v>
      </c>
      <c r="H44" s="163">
        <v>23518</v>
      </c>
      <c r="I44" s="163"/>
      <c r="J44" s="163"/>
      <c r="K44" s="163"/>
      <c r="L44" s="163"/>
      <c r="M44" s="163"/>
      <c r="N44" s="163"/>
      <c r="O44" s="163"/>
      <c r="P44" s="163"/>
      <c r="Q44" s="163"/>
      <c r="R44" s="166"/>
      <c r="S44" s="156">
        <f t="shared" si="3"/>
        <v>23518</v>
      </c>
      <c r="T44" s="156">
        <f t="shared" si="0"/>
        <v>23518</v>
      </c>
      <c r="U44" s="163"/>
      <c r="V44" s="164"/>
      <c r="W44" s="165"/>
      <c r="X44" s="165"/>
      <c r="Y44" s="164"/>
      <c r="Z44" s="164"/>
      <c r="AA44" s="164"/>
      <c r="AB44" s="164"/>
      <c r="AC44" s="50">
        <f t="shared" si="2"/>
        <v>100</v>
      </c>
    </row>
    <row r="45" spans="1:29" ht="74.25" customHeight="1">
      <c r="A45" s="102" t="s">
        <v>175</v>
      </c>
      <c r="B45" s="97" t="s">
        <v>209</v>
      </c>
      <c r="C45" s="149">
        <v>0</v>
      </c>
      <c r="D45" s="149">
        <v>0</v>
      </c>
      <c r="E45" s="158">
        <v>0</v>
      </c>
      <c r="F45" s="158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7">
        <f t="shared" si="3"/>
        <v>0</v>
      </c>
      <c r="T45" s="147">
        <f t="shared" si="0"/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149">
        <v>0</v>
      </c>
      <c r="AC45" s="50">
        <v>0</v>
      </c>
    </row>
    <row r="46" spans="1:29" s="90" customFormat="1" ht="37.5" customHeight="1" thickBot="1">
      <c r="A46" s="151">
        <v>2</v>
      </c>
      <c r="B46" s="120" t="s">
        <v>168</v>
      </c>
      <c r="C46" s="149">
        <v>0</v>
      </c>
      <c r="D46" s="149">
        <v>0</v>
      </c>
      <c r="E46" s="158">
        <v>0</v>
      </c>
      <c r="F46" s="158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0</v>
      </c>
      <c r="Q46" s="149">
        <v>0</v>
      </c>
      <c r="R46" s="150">
        <v>0</v>
      </c>
      <c r="S46" s="147">
        <f aca="true" t="shared" si="4" ref="S46:S51">C46+E46+G46+I46+K46+M46+O46+Q46</f>
        <v>0</v>
      </c>
      <c r="T46" s="147">
        <f t="shared" si="0"/>
        <v>0</v>
      </c>
      <c r="U46" s="147">
        <v>0</v>
      </c>
      <c r="V46" s="147">
        <v>0</v>
      </c>
      <c r="W46" s="147">
        <v>0</v>
      </c>
      <c r="X46" s="101">
        <v>0</v>
      </c>
      <c r="Y46" s="147">
        <v>0</v>
      </c>
      <c r="Z46" s="94"/>
      <c r="AA46" s="94"/>
      <c r="AB46" s="94"/>
      <c r="AC46" s="119">
        <v>0</v>
      </c>
    </row>
    <row r="47" spans="1:29" s="90" customFormat="1" ht="74.25" customHeight="1" thickBot="1">
      <c r="A47" s="151">
        <v>3</v>
      </c>
      <c r="B47" s="96" t="s">
        <v>163</v>
      </c>
      <c r="C47" s="149">
        <v>0</v>
      </c>
      <c r="D47" s="149">
        <v>0</v>
      </c>
      <c r="E47" s="158">
        <v>0</v>
      </c>
      <c r="F47" s="158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50">
        <v>0</v>
      </c>
      <c r="S47" s="147">
        <f t="shared" si="4"/>
        <v>0</v>
      </c>
      <c r="T47" s="147">
        <f t="shared" si="0"/>
        <v>0</v>
      </c>
      <c r="U47" s="147">
        <v>0</v>
      </c>
      <c r="V47" s="147">
        <v>0</v>
      </c>
      <c r="W47" s="147">
        <v>0</v>
      </c>
      <c r="X47" s="101">
        <v>0</v>
      </c>
      <c r="Y47" s="147">
        <v>0</v>
      </c>
      <c r="Z47" s="94"/>
      <c r="AA47" s="94"/>
      <c r="AB47" s="94"/>
      <c r="AC47" s="119">
        <v>0</v>
      </c>
    </row>
    <row r="48" spans="1:29" ht="115.5" customHeight="1" hidden="1">
      <c r="A48" s="103" t="s">
        <v>0</v>
      </c>
      <c r="B48" s="185" t="s">
        <v>1</v>
      </c>
      <c r="C48" s="191" t="s">
        <v>14</v>
      </c>
      <c r="D48" s="191"/>
      <c r="E48" s="191" t="s">
        <v>15</v>
      </c>
      <c r="F48" s="191"/>
      <c r="G48" s="149">
        <v>0</v>
      </c>
      <c r="H48" s="149">
        <v>0</v>
      </c>
      <c r="I48" s="191" t="s">
        <v>17</v>
      </c>
      <c r="J48" s="191"/>
      <c r="K48" s="191" t="s">
        <v>18</v>
      </c>
      <c r="L48" s="191"/>
      <c r="M48" s="189" t="s">
        <v>56</v>
      </c>
      <c r="N48" s="190"/>
      <c r="O48" s="191" t="s">
        <v>19</v>
      </c>
      <c r="P48" s="191"/>
      <c r="Q48" s="191" t="s">
        <v>16</v>
      </c>
      <c r="R48" s="189"/>
      <c r="S48" s="180" t="s">
        <v>109</v>
      </c>
      <c r="T48" s="147">
        <f t="shared" si="0"/>
        <v>0</v>
      </c>
      <c r="U48" s="180" t="s">
        <v>108</v>
      </c>
      <c r="V48" s="180"/>
      <c r="W48" s="180"/>
      <c r="X48" s="180"/>
      <c r="Y48" s="180"/>
      <c r="Z48" s="94"/>
      <c r="AA48" s="94"/>
      <c r="AB48" s="94"/>
      <c r="AC48" s="119">
        <v>0</v>
      </c>
    </row>
    <row r="49" spans="1:29" ht="115.5" customHeight="1" hidden="1">
      <c r="A49" s="104"/>
      <c r="B49" s="185"/>
      <c r="C49" s="149" t="s">
        <v>90</v>
      </c>
      <c r="D49" s="149" t="s">
        <v>6</v>
      </c>
      <c r="E49" s="158" t="s">
        <v>90</v>
      </c>
      <c r="F49" s="158" t="s">
        <v>6</v>
      </c>
      <c r="G49" s="149">
        <v>0</v>
      </c>
      <c r="H49" s="149">
        <v>0</v>
      </c>
      <c r="I49" s="149" t="s">
        <v>90</v>
      </c>
      <c r="J49" s="149" t="s">
        <v>6</v>
      </c>
      <c r="K49" s="149" t="s">
        <v>90</v>
      </c>
      <c r="L49" s="149" t="s">
        <v>6</v>
      </c>
      <c r="M49" s="149" t="s">
        <v>90</v>
      </c>
      <c r="N49" s="149" t="s">
        <v>6</v>
      </c>
      <c r="O49" s="149" t="s">
        <v>90</v>
      </c>
      <c r="P49" s="149" t="s">
        <v>6</v>
      </c>
      <c r="Q49" s="149" t="s">
        <v>90</v>
      </c>
      <c r="R49" s="150" t="s">
        <v>6</v>
      </c>
      <c r="S49" s="180"/>
      <c r="T49" s="147" t="e">
        <f t="shared" si="0"/>
        <v>#VALUE!</v>
      </c>
      <c r="U49" s="147" t="s">
        <v>110</v>
      </c>
      <c r="V49" s="94"/>
      <c r="W49" s="95" t="s">
        <v>111</v>
      </c>
      <c r="X49" s="147" t="s">
        <v>112</v>
      </c>
      <c r="Y49" s="147" t="s">
        <v>107</v>
      </c>
      <c r="Z49" s="94"/>
      <c r="AA49" s="94"/>
      <c r="AB49" s="94"/>
      <c r="AC49" s="119">
        <v>0</v>
      </c>
    </row>
    <row r="50" spans="1:29" ht="38.25" customHeight="1">
      <c r="A50" s="98" t="s">
        <v>57</v>
      </c>
      <c r="B50" s="97" t="s">
        <v>40</v>
      </c>
      <c r="C50" s="149">
        <v>0</v>
      </c>
      <c r="D50" s="149">
        <v>0</v>
      </c>
      <c r="E50" s="158">
        <v>0</v>
      </c>
      <c r="F50" s="158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50">
        <v>0</v>
      </c>
      <c r="S50" s="147">
        <f t="shared" si="4"/>
        <v>0</v>
      </c>
      <c r="T50" s="147">
        <f t="shared" si="0"/>
        <v>0</v>
      </c>
      <c r="U50" s="147">
        <v>0</v>
      </c>
      <c r="V50" s="147">
        <v>0</v>
      </c>
      <c r="W50" s="147">
        <v>0</v>
      </c>
      <c r="X50" s="101">
        <v>0</v>
      </c>
      <c r="Y50" s="147">
        <v>0</v>
      </c>
      <c r="Z50" s="94"/>
      <c r="AA50" s="94"/>
      <c r="AB50" s="94"/>
      <c r="AC50" s="119">
        <v>0</v>
      </c>
    </row>
    <row r="51" spans="1:29" ht="52.5" customHeight="1">
      <c r="A51" s="98" t="s">
        <v>58</v>
      </c>
      <c r="B51" s="105" t="s">
        <v>41</v>
      </c>
      <c r="C51" s="149">
        <v>0</v>
      </c>
      <c r="D51" s="149">
        <v>0</v>
      </c>
      <c r="E51" s="158">
        <v>0</v>
      </c>
      <c r="F51" s="158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50">
        <v>0</v>
      </c>
      <c r="S51" s="147">
        <f t="shared" si="4"/>
        <v>0</v>
      </c>
      <c r="T51" s="147">
        <f t="shared" si="0"/>
        <v>0</v>
      </c>
      <c r="U51" s="147">
        <v>0</v>
      </c>
      <c r="V51" s="147">
        <v>0</v>
      </c>
      <c r="W51" s="147">
        <v>0</v>
      </c>
      <c r="X51" s="101">
        <v>0</v>
      </c>
      <c r="Y51" s="147">
        <v>0</v>
      </c>
      <c r="Z51" s="94"/>
      <c r="AA51" s="94"/>
      <c r="AB51" s="94"/>
      <c r="AC51" s="119">
        <v>0</v>
      </c>
    </row>
    <row r="52" spans="1:29" ht="23.25" customHeight="1">
      <c r="A52" s="98" t="s">
        <v>59</v>
      </c>
      <c r="B52" s="97" t="s">
        <v>42</v>
      </c>
      <c r="C52" s="149">
        <v>0</v>
      </c>
      <c r="D52" s="149">
        <v>0</v>
      </c>
      <c r="E52" s="158">
        <v>0</v>
      </c>
      <c r="F52" s="158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50">
        <v>0</v>
      </c>
      <c r="S52" s="147">
        <f>C52+E52+G52+I52+K52+M52+O52+Q52</f>
        <v>0</v>
      </c>
      <c r="T52" s="147">
        <f t="shared" si="0"/>
        <v>0</v>
      </c>
      <c r="U52" s="147">
        <v>0</v>
      </c>
      <c r="V52" s="147">
        <v>0</v>
      </c>
      <c r="W52" s="147">
        <v>0</v>
      </c>
      <c r="X52" s="101">
        <v>0</v>
      </c>
      <c r="Y52" s="147">
        <v>0</v>
      </c>
      <c r="Z52" s="94"/>
      <c r="AA52" s="94"/>
      <c r="AB52" s="94"/>
      <c r="AC52" s="119">
        <v>0</v>
      </c>
    </row>
    <row r="53" spans="1:29" ht="23.25" customHeight="1" hidden="1">
      <c r="A53" s="98"/>
      <c r="B53" s="99"/>
      <c r="C53" s="149"/>
      <c r="D53" s="149"/>
      <c r="E53" s="158"/>
      <c r="F53" s="158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50"/>
      <c r="S53" s="147"/>
      <c r="T53" s="147"/>
      <c r="U53" s="147"/>
      <c r="V53" s="147"/>
      <c r="W53" s="147"/>
      <c r="X53" s="101"/>
      <c r="Y53" s="147"/>
      <c r="Z53" s="94"/>
      <c r="AA53" s="94"/>
      <c r="AB53" s="94"/>
      <c r="AC53" s="94"/>
    </row>
    <row r="54" spans="1:29" s="90" customFormat="1" ht="76.5" customHeight="1">
      <c r="A54" s="183" t="s">
        <v>0</v>
      </c>
      <c r="B54" s="185" t="s">
        <v>1</v>
      </c>
      <c r="C54" s="180" t="s">
        <v>121</v>
      </c>
      <c r="D54" s="180"/>
      <c r="E54" s="180" t="s">
        <v>122</v>
      </c>
      <c r="F54" s="180"/>
      <c r="G54" s="180" t="s">
        <v>123</v>
      </c>
      <c r="H54" s="180"/>
      <c r="I54" s="180" t="s">
        <v>124</v>
      </c>
      <c r="J54" s="180"/>
      <c r="K54" s="180" t="s">
        <v>18</v>
      </c>
      <c r="L54" s="180"/>
      <c r="M54" s="181" t="s">
        <v>56</v>
      </c>
      <c r="N54" s="182"/>
      <c r="O54" s="180" t="s">
        <v>201</v>
      </c>
      <c r="P54" s="180"/>
      <c r="Q54" s="180" t="s">
        <v>125</v>
      </c>
      <c r="R54" s="181"/>
      <c r="S54" s="180" t="s">
        <v>3</v>
      </c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1:29" s="90" customFormat="1" ht="81.75" customHeight="1" thickBot="1">
      <c r="A55" s="184"/>
      <c r="B55" s="185"/>
      <c r="C55" s="119" t="s">
        <v>188</v>
      </c>
      <c r="D55" s="119" t="s">
        <v>199</v>
      </c>
      <c r="E55" s="119" t="s">
        <v>189</v>
      </c>
      <c r="F55" s="119" t="s">
        <v>199</v>
      </c>
      <c r="G55" s="119" t="s">
        <v>187</v>
      </c>
      <c r="H55" s="119" t="s">
        <v>199</v>
      </c>
      <c r="I55" s="119" t="s">
        <v>189</v>
      </c>
      <c r="J55" s="119" t="s">
        <v>199</v>
      </c>
      <c r="K55" s="119" t="s">
        <v>189</v>
      </c>
      <c r="L55" s="119" t="s">
        <v>199</v>
      </c>
      <c r="M55" s="119" t="s">
        <v>189</v>
      </c>
      <c r="N55" s="119" t="s">
        <v>199</v>
      </c>
      <c r="O55" s="119" t="s">
        <v>189</v>
      </c>
      <c r="P55" s="119" t="s">
        <v>199</v>
      </c>
      <c r="Q55" s="119" t="s">
        <v>189</v>
      </c>
      <c r="R55" s="143" t="s">
        <v>199</v>
      </c>
      <c r="S55" s="119" t="s">
        <v>189</v>
      </c>
      <c r="T55" s="119" t="s">
        <v>199</v>
      </c>
      <c r="U55" s="147" t="s">
        <v>110</v>
      </c>
      <c r="V55" s="94"/>
      <c r="W55" s="95" t="s">
        <v>111</v>
      </c>
      <c r="X55" s="147" t="s">
        <v>112</v>
      </c>
      <c r="Y55" s="147" t="s">
        <v>107</v>
      </c>
      <c r="Z55" s="147" t="s">
        <v>183</v>
      </c>
      <c r="AA55" s="147" t="s">
        <v>184</v>
      </c>
      <c r="AB55" s="94"/>
      <c r="AC55" s="119" t="s">
        <v>200</v>
      </c>
    </row>
    <row r="56" spans="1:29" s="90" customFormat="1" ht="133.5" customHeight="1" thickBot="1">
      <c r="A56" s="151">
        <v>4</v>
      </c>
      <c r="B56" s="96" t="s">
        <v>169</v>
      </c>
      <c r="C56" s="149">
        <v>0</v>
      </c>
      <c r="D56" s="149">
        <v>0</v>
      </c>
      <c r="E56" s="158">
        <v>130</v>
      </c>
      <c r="F56" s="158">
        <v>49.2</v>
      </c>
      <c r="G56" s="149">
        <v>0</v>
      </c>
      <c r="H56" s="149">
        <v>0</v>
      </c>
      <c r="I56" s="149">
        <v>114.81</v>
      </c>
      <c r="J56" s="149">
        <v>139</v>
      </c>
      <c r="K56" s="149">
        <v>21.4</v>
      </c>
      <c r="L56" s="149">
        <v>32.7</v>
      </c>
      <c r="M56" s="149">
        <v>10</v>
      </c>
      <c r="N56" s="149">
        <v>0</v>
      </c>
      <c r="O56" s="149">
        <v>117.2</v>
      </c>
      <c r="P56" s="149">
        <v>117.2</v>
      </c>
      <c r="Q56" s="149">
        <v>0</v>
      </c>
      <c r="R56" s="150">
        <v>0</v>
      </c>
      <c r="S56" s="147">
        <f>C56+E56+G56+I56+K56+M56+O56+Q56</f>
        <v>393.40999999999997</v>
      </c>
      <c r="T56" s="147">
        <f t="shared" si="0"/>
        <v>338.09999999999997</v>
      </c>
      <c r="U56" s="147">
        <f>C56+E56+G56+I56+K56+M56</f>
        <v>276.21</v>
      </c>
      <c r="V56" s="94"/>
      <c r="W56" s="101">
        <f>(Q56+O56)-Y56</f>
        <v>87.2</v>
      </c>
      <c r="X56" s="101">
        <v>0</v>
      </c>
      <c r="Y56" s="101">
        <v>30</v>
      </c>
      <c r="Z56" s="94"/>
      <c r="AA56" s="94"/>
      <c r="AB56" s="94"/>
      <c r="AC56" s="50">
        <f>T56/S56*100</f>
        <v>85.94087593096262</v>
      </c>
    </row>
    <row r="57" spans="1:29" ht="115.5" customHeight="1" hidden="1">
      <c r="A57" s="151"/>
      <c r="B57" s="97" t="s">
        <v>77</v>
      </c>
      <c r="C57" s="149"/>
      <c r="D57" s="149">
        <v>0</v>
      </c>
      <c r="E57" s="158"/>
      <c r="F57" s="158">
        <v>0</v>
      </c>
      <c r="G57" s="149">
        <v>0</v>
      </c>
      <c r="H57" s="149">
        <v>0</v>
      </c>
      <c r="I57" s="149"/>
      <c r="J57" s="149">
        <v>0</v>
      </c>
      <c r="K57" s="149"/>
      <c r="L57" s="149">
        <v>0</v>
      </c>
      <c r="M57" s="149"/>
      <c r="N57" s="149">
        <v>0</v>
      </c>
      <c r="O57" s="149"/>
      <c r="P57" s="149">
        <v>0</v>
      </c>
      <c r="Q57" s="149">
        <v>10</v>
      </c>
      <c r="R57" s="150">
        <v>0</v>
      </c>
      <c r="S57" s="147"/>
      <c r="T57" s="147">
        <f t="shared" si="0"/>
        <v>0</v>
      </c>
      <c r="U57" s="147"/>
      <c r="V57" s="94"/>
      <c r="W57" s="101"/>
      <c r="X57" s="101"/>
      <c r="Y57" s="94"/>
      <c r="Z57" s="94"/>
      <c r="AA57" s="94"/>
      <c r="AB57" s="94"/>
      <c r="AC57" s="119">
        <v>0</v>
      </c>
    </row>
    <row r="58" spans="1:29" ht="115.5" customHeight="1" hidden="1">
      <c r="A58" s="151"/>
      <c r="B58" s="97" t="s">
        <v>78</v>
      </c>
      <c r="C58" s="149"/>
      <c r="D58" s="149">
        <v>0</v>
      </c>
      <c r="E58" s="158"/>
      <c r="F58" s="158">
        <v>0</v>
      </c>
      <c r="G58" s="149">
        <v>0</v>
      </c>
      <c r="H58" s="149">
        <v>0</v>
      </c>
      <c r="I58" s="149"/>
      <c r="J58" s="149">
        <v>0</v>
      </c>
      <c r="K58" s="149"/>
      <c r="L58" s="149">
        <v>0</v>
      </c>
      <c r="M58" s="149"/>
      <c r="N58" s="149">
        <v>0</v>
      </c>
      <c r="O58" s="149"/>
      <c r="P58" s="149">
        <v>0</v>
      </c>
      <c r="Q58" s="149">
        <v>10</v>
      </c>
      <c r="R58" s="150">
        <v>0</v>
      </c>
      <c r="S58" s="147"/>
      <c r="T58" s="147">
        <f t="shared" si="0"/>
        <v>0</v>
      </c>
      <c r="U58" s="147"/>
      <c r="V58" s="94"/>
      <c r="W58" s="101"/>
      <c r="X58" s="101"/>
      <c r="Y58" s="94"/>
      <c r="Z58" s="94"/>
      <c r="AA58" s="94"/>
      <c r="AB58" s="94"/>
      <c r="AC58" s="119">
        <v>0</v>
      </c>
    </row>
    <row r="59" spans="1:29" ht="115.5" customHeight="1" hidden="1">
      <c r="A59" s="151"/>
      <c r="B59" s="97" t="s">
        <v>79</v>
      </c>
      <c r="C59" s="149"/>
      <c r="D59" s="149">
        <v>0</v>
      </c>
      <c r="E59" s="158"/>
      <c r="F59" s="158">
        <v>0</v>
      </c>
      <c r="G59" s="149">
        <v>0</v>
      </c>
      <c r="H59" s="149">
        <v>0</v>
      </c>
      <c r="I59" s="149"/>
      <c r="J59" s="149">
        <v>0</v>
      </c>
      <c r="K59" s="149"/>
      <c r="L59" s="149">
        <v>0</v>
      </c>
      <c r="M59" s="149"/>
      <c r="N59" s="149">
        <v>0</v>
      </c>
      <c r="O59" s="149"/>
      <c r="P59" s="149">
        <v>0</v>
      </c>
      <c r="Q59" s="149">
        <v>10</v>
      </c>
      <c r="R59" s="150">
        <v>0</v>
      </c>
      <c r="S59" s="147"/>
      <c r="T59" s="147">
        <f t="shared" si="0"/>
        <v>0</v>
      </c>
      <c r="U59" s="147"/>
      <c r="V59" s="94"/>
      <c r="W59" s="101"/>
      <c r="X59" s="101"/>
      <c r="Y59" s="94"/>
      <c r="Z59" s="94"/>
      <c r="AA59" s="94"/>
      <c r="AB59" s="94"/>
      <c r="AC59" s="119">
        <v>0</v>
      </c>
    </row>
    <row r="60" spans="1:29" ht="115.5" customHeight="1" hidden="1" thickBot="1">
      <c r="A60" s="151"/>
      <c r="B60" s="97" t="s">
        <v>80</v>
      </c>
      <c r="C60" s="149"/>
      <c r="D60" s="149">
        <v>0</v>
      </c>
      <c r="E60" s="158"/>
      <c r="F60" s="158">
        <v>0</v>
      </c>
      <c r="G60" s="149">
        <v>0</v>
      </c>
      <c r="H60" s="149">
        <v>0</v>
      </c>
      <c r="I60" s="149"/>
      <c r="J60" s="149">
        <v>0</v>
      </c>
      <c r="K60" s="149"/>
      <c r="L60" s="149">
        <v>0</v>
      </c>
      <c r="M60" s="149"/>
      <c r="N60" s="149">
        <v>0</v>
      </c>
      <c r="O60" s="149"/>
      <c r="P60" s="149">
        <v>0</v>
      </c>
      <c r="Q60" s="149">
        <v>10</v>
      </c>
      <c r="R60" s="150">
        <v>1.4</v>
      </c>
      <c r="S60" s="147"/>
      <c r="T60" s="147">
        <f t="shared" si="0"/>
        <v>1.4</v>
      </c>
      <c r="U60" s="147"/>
      <c r="V60" s="94"/>
      <c r="W60" s="101"/>
      <c r="X60" s="101"/>
      <c r="Y60" s="94"/>
      <c r="Z60" s="94"/>
      <c r="AA60" s="94"/>
      <c r="AB60" s="94"/>
      <c r="AC60" s="119">
        <v>0</v>
      </c>
    </row>
    <row r="61" spans="1:29" s="106" customFormat="1" ht="131.25" customHeight="1" thickBot="1">
      <c r="A61" s="151">
        <v>5</v>
      </c>
      <c r="B61" s="96" t="s">
        <v>165</v>
      </c>
      <c r="C61" s="149">
        <v>0</v>
      </c>
      <c r="D61" s="149">
        <v>0</v>
      </c>
      <c r="E61" s="158">
        <v>0</v>
      </c>
      <c r="F61" s="158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50">
        <v>0</v>
      </c>
      <c r="S61" s="147">
        <f>C61+E61+G61+I61+K61+M61+O61+Q61</f>
        <v>0</v>
      </c>
      <c r="T61" s="147">
        <f t="shared" si="0"/>
        <v>0</v>
      </c>
      <c r="U61" s="101">
        <v>0</v>
      </c>
      <c r="V61" s="101">
        <v>0</v>
      </c>
      <c r="W61" s="101">
        <f>Q61+O61</f>
        <v>0</v>
      </c>
      <c r="X61" s="101">
        <v>0</v>
      </c>
      <c r="Y61" s="147">
        <v>0</v>
      </c>
      <c r="Z61" s="115"/>
      <c r="AA61" s="115"/>
      <c r="AB61" s="115"/>
      <c r="AC61" s="119">
        <v>0</v>
      </c>
    </row>
    <row r="62" spans="1:29" s="108" customFormat="1" ht="27" customHeight="1" hidden="1" thickBot="1">
      <c r="A62" s="148"/>
      <c r="B62" s="107" t="s">
        <v>185</v>
      </c>
      <c r="C62" s="149">
        <v>0</v>
      </c>
      <c r="D62" s="149">
        <v>0</v>
      </c>
      <c r="E62" s="158">
        <v>0</v>
      </c>
      <c r="F62" s="158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50">
        <v>0</v>
      </c>
      <c r="S62" s="147">
        <f>C62+E62+G62+I62+K62+M62+O62+Q62</f>
        <v>0</v>
      </c>
      <c r="T62" s="147">
        <f t="shared" si="0"/>
        <v>0</v>
      </c>
      <c r="U62" s="101"/>
      <c r="V62" s="101"/>
      <c r="W62" s="101"/>
      <c r="X62" s="101"/>
      <c r="Y62" s="147"/>
      <c r="Z62" s="115"/>
      <c r="AA62" s="115"/>
      <c r="AB62" s="115"/>
      <c r="AC62" s="119">
        <v>0</v>
      </c>
    </row>
    <row r="63" spans="1:29" s="108" customFormat="1" ht="47.25" customHeight="1" hidden="1" thickBot="1">
      <c r="A63" s="148"/>
      <c r="B63" s="107" t="s">
        <v>186</v>
      </c>
      <c r="C63" s="149">
        <v>0</v>
      </c>
      <c r="D63" s="149">
        <v>0</v>
      </c>
      <c r="E63" s="158">
        <v>0</v>
      </c>
      <c r="F63" s="158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49">
        <v>0</v>
      </c>
      <c r="Q63" s="149">
        <v>0</v>
      </c>
      <c r="R63" s="150">
        <v>0</v>
      </c>
      <c r="S63" s="147">
        <f>C63+E63+G63+I63+K63+M63+O63+Q63</f>
        <v>0</v>
      </c>
      <c r="T63" s="147">
        <f t="shared" si="0"/>
        <v>0</v>
      </c>
      <c r="U63" s="101"/>
      <c r="V63" s="101"/>
      <c r="W63" s="101"/>
      <c r="X63" s="101"/>
      <c r="Y63" s="147"/>
      <c r="Z63" s="115"/>
      <c r="AA63" s="115"/>
      <c r="AB63" s="115"/>
      <c r="AC63" s="119">
        <v>0</v>
      </c>
    </row>
    <row r="64" spans="1:29" s="90" customFormat="1" ht="74.25" customHeight="1" thickBot="1">
      <c r="A64" s="151">
        <v>6</v>
      </c>
      <c r="B64" s="96" t="s">
        <v>170</v>
      </c>
      <c r="C64" s="149">
        <v>0</v>
      </c>
      <c r="D64" s="149">
        <v>0</v>
      </c>
      <c r="E64" s="158">
        <v>0</v>
      </c>
      <c r="F64" s="158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50">
        <v>0</v>
      </c>
      <c r="S64" s="147">
        <f>C64+E64+G64+I64+K64+M64+O64+Q64</f>
        <v>0</v>
      </c>
      <c r="T64" s="147">
        <f t="shared" si="0"/>
        <v>0</v>
      </c>
      <c r="U64" s="101">
        <v>0</v>
      </c>
      <c r="V64" s="101">
        <v>0</v>
      </c>
      <c r="W64" s="101">
        <f>Q64+O64</f>
        <v>0</v>
      </c>
      <c r="X64" s="101">
        <v>0</v>
      </c>
      <c r="Y64" s="147">
        <v>0</v>
      </c>
      <c r="Z64" s="94"/>
      <c r="AA64" s="94"/>
      <c r="AB64" s="94"/>
      <c r="AC64" s="119">
        <v>0</v>
      </c>
    </row>
    <row r="65" spans="1:29" ht="20.25">
      <c r="A65" s="148"/>
      <c r="B65" s="109" t="s">
        <v>3</v>
      </c>
      <c r="C65" s="160">
        <f>C14+C20+C22+C25+C29+C32+C34+C35+C38+C46+C47+C56+C61+C64</f>
        <v>63</v>
      </c>
      <c r="D65" s="160">
        <f>D14+D20+D22+D25+D29+D32+D34+D35+D38+D46+D47+D56+D61+D64</f>
        <v>63</v>
      </c>
      <c r="E65" s="169">
        <f>E14+E20+E22+E25+E29+E32+E34+E35+E38+E46+E47+E56+E61+E64+E45</f>
        <v>540.1</v>
      </c>
      <c r="F65" s="169">
        <f>F14+F20+F22+F25+F29+F32+F34+F35+F38+F46+F47+F56+F61+F64+F45</f>
        <v>540.1</v>
      </c>
      <c r="G65" s="159">
        <f>G14+G20+G22+G25+G29+G32+G34+G35+G38+G46+G47+G56+G61+G64+G42+G43+G62+G63+G45+G44</f>
        <v>30759.2</v>
      </c>
      <c r="H65" s="159">
        <f>H14+H20+H22+H25+H29+H32+H34+H35+H38+H46+H47+H56+H61+H64+H42+H43+H62+H63+H45+H44</f>
        <v>30759.2</v>
      </c>
      <c r="I65" s="159">
        <f>I14+I20+I22+I25+I29+I32+I34+I35+I38+I46+I47+I56+I61+I64</f>
        <v>726.21</v>
      </c>
      <c r="J65" s="160">
        <f>J14+J20+J22+J25+J29+J32+J34+J35+J38+J46+J47+J56+J61+J64</f>
        <v>726.21</v>
      </c>
      <c r="K65" s="160">
        <f>K14+K20+K22+K25+K29+K32+K34+K35+K38+K46+K47+K56+K61+K64</f>
        <v>158.4</v>
      </c>
      <c r="L65" s="160">
        <f>L14+L20+L22+L25+L29+L32+L34+L35+L38+L46+L47+L56+L61+L64</f>
        <v>158.4</v>
      </c>
      <c r="M65" s="160">
        <f>M14+M20+M22+M25+M29+M32+M34+M35+M38+M46+M47+M56+M61+M64+M45</f>
        <v>140.1</v>
      </c>
      <c r="N65" s="160">
        <f>N14+N20+N22+N25+N29+N32+N34+N35+N38+N46+N47+N56+N61+N64+N45</f>
        <v>140.1</v>
      </c>
      <c r="O65" s="159">
        <f>O14+O20+O22+O25+O29+O32+O34+O35+O38+O46+O47+O56+O61+O64</f>
        <v>766.6000000000001</v>
      </c>
      <c r="P65" s="159">
        <f>P14+P20+P22+P25+P29+P32+P34+P35+P38+P46+P47+P56+P61+P64</f>
        <v>766.6000000000001</v>
      </c>
      <c r="Q65" s="161">
        <f>Q14+Q20+Q22+Q25+Q29+Q32+Q35+Q38+Q46+Q50+Q51+Q52+Q56+Q61+Q64+Q34</f>
        <v>539.3</v>
      </c>
      <c r="R65" s="161">
        <f>R14+R20+R22+R25+R29+R32+R35+R38+R46+R50+R51+R52+R56+R61+R64+R34</f>
        <v>507.79999999999995</v>
      </c>
      <c r="S65" s="141">
        <f>S13+S14+S20+S22+S25+S29+S32+S34+S35+S38+S42+S43+S46+S47+S50+S51+S52+S56+S61+S62+S63+S64+S45+S44</f>
        <v>33692.91</v>
      </c>
      <c r="T65" s="141">
        <f>T13+T14+T20+T22+T25+T29+T32+T34+T35+T38+T42+T43+T46+T47+T50+T51+T52+T56+T61+T62+T63+T64+T45+T44</f>
        <v>33661.41</v>
      </c>
      <c r="U65" s="147">
        <f>U13+U14+U20+U22+U25+U29+U32+U34+U35+U38+U42+U43+U46+U47+U50+U51+U52+U56+U61+U62+U63+U64</f>
        <v>3582.3100000000004</v>
      </c>
      <c r="V65" s="110">
        <f>V14+V20+V22+V25+V29+V32+V34+V35+V38+V46+V47+V56+V61+V64</f>
        <v>0</v>
      </c>
      <c r="W65" s="110">
        <f>SUM(W13:W64)</f>
        <v>1231.4</v>
      </c>
      <c r="X65" s="110">
        <f>SUM(X13:X64)</f>
        <v>0</v>
      </c>
      <c r="Y65" s="110">
        <f>SUM(Y13:Y64)</f>
        <v>42.5</v>
      </c>
      <c r="Z65" s="94"/>
      <c r="AA65" s="94"/>
      <c r="AB65" s="94"/>
      <c r="AC65" s="50">
        <f>T65/S65*100</f>
        <v>99.90650852063536</v>
      </c>
    </row>
    <row r="66" spans="2:12" ht="17.25" customHeight="1">
      <c r="B66" s="111" t="s">
        <v>120</v>
      </c>
      <c r="L66" s="145"/>
    </row>
    <row r="67" ht="12.75">
      <c r="B67" s="112"/>
    </row>
    <row r="68" ht="12.75">
      <c r="B68" s="112"/>
    </row>
    <row r="69" ht="12.75">
      <c r="B69" s="112"/>
    </row>
    <row r="70" ht="12.75">
      <c r="B70" s="112"/>
    </row>
    <row r="71" ht="12.75">
      <c r="B71" s="112"/>
    </row>
    <row r="72" ht="12.75">
      <c r="B72" s="112"/>
    </row>
    <row r="73" ht="12.75">
      <c r="B73" s="112"/>
    </row>
    <row r="74" ht="12.75">
      <c r="B74" s="112"/>
    </row>
    <row r="75" ht="12.75">
      <c r="B75" s="112"/>
    </row>
    <row r="76" ht="12.75">
      <c r="B76" s="112"/>
    </row>
    <row r="77" ht="12.75">
      <c r="B77" s="112"/>
    </row>
    <row r="78" ht="12.75">
      <c r="B78" s="112"/>
    </row>
    <row r="79" ht="12.75">
      <c r="B79" s="112"/>
    </row>
  </sheetData>
  <sheetProtection/>
  <mergeCells count="61">
    <mergeCell ref="U36:Y36"/>
    <mergeCell ref="X6:Y6"/>
    <mergeCell ref="U48:Y48"/>
    <mergeCell ref="S11:AC11"/>
    <mergeCell ref="S30:AC30"/>
    <mergeCell ref="A36:A37"/>
    <mergeCell ref="B36:B37"/>
    <mergeCell ref="C36:D36"/>
    <mergeCell ref="E36:F36"/>
    <mergeCell ref="K36:L36"/>
    <mergeCell ref="S54:AC54"/>
    <mergeCell ref="Q36:R36"/>
    <mergeCell ref="S36:T36"/>
    <mergeCell ref="B48:B49"/>
    <mergeCell ref="C48:D48"/>
    <mergeCell ref="E48:F48"/>
    <mergeCell ref="Q48:R48"/>
    <mergeCell ref="S48:S49"/>
    <mergeCell ref="I48:J48"/>
    <mergeCell ref="K48:L48"/>
    <mergeCell ref="M36:N36"/>
    <mergeCell ref="M48:N48"/>
    <mergeCell ref="O48:P48"/>
    <mergeCell ref="I36:J36"/>
    <mergeCell ref="O36:P36"/>
    <mergeCell ref="R6:S6"/>
    <mergeCell ref="K30:L30"/>
    <mergeCell ref="M30:N30"/>
    <mergeCell ref="O30:P30"/>
    <mergeCell ref="Q30:R30"/>
    <mergeCell ref="A3:N3"/>
    <mergeCell ref="A5:Q5"/>
    <mergeCell ref="E11:F11"/>
    <mergeCell ref="K11:L11"/>
    <mergeCell ref="M11:N11"/>
    <mergeCell ref="A6:Q6"/>
    <mergeCell ref="X5:Y5"/>
    <mergeCell ref="X4:Y4"/>
    <mergeCell ref="A11:A12"/>
    <mergeCell ref="G11:H11"/>
    <mergeCell ref="I11:J11"/>
    <mergeCell ref="O11:P11"/>
    <mergeCell ref="Q11:R11"/>
    <mergeCell ref="B11:B12"/>
    <mergeCell ref="C11:D11"/>
    <mergeCell ref="A30:A31"/>
    <mergeCell ref="B30:B31"/>
    <mergeCell ref="C30:D30"/>
    <mergeCell ref="E30:F30"/>
    <mergeCell ref="G30:H30"/>
    <mergeCell ref="I30:J30"/>
    <mergeCell ref="K54:L54"/>
    <mergeCell ref="M54:N54"/>
    <mergeCell ref="O54:P54"/>
    <mergeCell ref="Q54:R54"/>
    <mergeCell ref="A54:A55"/>
    <mergeCell ref="B54:B55"/>
    <mergeCell ref="C54:D54"/>
    <mergeCell ref="E54:F54"/>
    <mergeCell ref="G54:H54"/>
    <mergeCell ref="I54:J54"/>
  </mergeCells>
  <printOptions/>
  <pageMargins left="0" right="0" top="0" bottom="0" header="0" footer="0"/>
  <pageSetup horizontalDpi="600" verticalDpi="600" orientation="landscape" paperSize="9" scale="60" r:id="rId1"/>
  <ignoredErrors>
    <ignoredError sqref="E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X63"/>
  <sheetViews>
    <sheetView tabSelected="1" zoomScale="75" zoomScaleNormal="75" zoomScalePageLayoutView="0" workbookViewId="0" topLeftCell="A1">
      <selection activeCell="A3" sqref="A3:AW55"/>
    </sheetView>
  </sheetViews>
  <sheetFormatPr defaultColWidth="9.00390625" defaultRowHeight="12.75"/>
  <cols>
    <col min="1" max="1" width="6.625" style="35" customWidth="1"/>
    <col min="2" max="2" width="63.125" style="35" customWidth="1"/>
    <col min="3" max="3" width="10.375" style="35" hidden="1" customWidth="1"/>
    <col min="4" max="4" width="14.125" style="35" hidden="1" customWidth="1"/>
    <col min="5" max="5" width="13.875" style="35" hidden="1" customWidth="1"/>
    <col min="6" max="6" width="10.375" style="35" hidden="1" customWidth="1"/>
    <col min="7" max="7" width="13.375" style="35" hidden="1" customWidth="1"/>
    <col min="8" max="8" width="11.125" style="35" hidden="1" customWidth="1"/>
    <col min="9" max="9" width="12.125" style="35" hidden="1" customWidth="1"/>
    <col min="10" max="10" width="12.375" style="35" hidden="1" customWidth="1"/>
    <col min="11" max="11" width="11.25390625" style="35" hidden="1" customWidth="1"/>
    <col min="12" max="12" width="11.375" style="35" hidden="1" customWidth="1"/>
    <col min="13" max="13" width="10.125" style="35" hidden="1" customWidth="1"/>
    <col min="14" max="14" width="14.875" style="35" hidden="1" customWidth="1"/>
    <col min="15" max="15" width="14.375" style="35" hidden="1" customWidth="1"/>
    <col min="16" max="16" width="13.125" style="35" hidden="1" customWidth="1"/>
    <col min="17" max="17" width="11.00390625" style="35" hidden="1" customWidth="1"/>
    <col min="18" max="18" width="0" style="35" hidden="1" customWidth="1"/>
    <col min="19" max="19" width="12.375" style="35" hidden="1" customWidth="1"/>
    <col min="20" max="22" width="0" style="35" hidden="1" customWidth="1"/>
    <col min="23" max="23" width="12.625" style="35" hidden="1" customWidth="1"/>
    <col min="24" max="28" width="0" style="35" hidden="1" customWidth="1"/>
    <col min="29" max="29" width="11.625" style="35" hidden="1" customWidth="1"/>
    <col min="30" max="30" width="8.375" style="21" customWidth="1"/>
    <col min="31" max="31" width="8.625" style="21" customWidth="1"/>
    <col min="32" max="32" width="9.125" style="35" hidden="1" customWidth="1"/>
    <col min="33" max="35" width="13.125" style="35" customWidth="1"/>
    <col min="36" max="36" width="13.00390625" style="35" customWidth="1"/>
    <col min="37" max="37" width="12.375" style="21" customWidth="1"/>
    <col min="38" max="38" width="13.25390625" style="35" customWidth="1"/>
    <col min="39" max="39" width="10.625" style="35" customWidth="1"/>
    <col min="40" max="40" width="15.875" style="35" customWidth="1"/>
    <col min="41" max="41" width="15.125" style="35" customWidth="1"/>
    <col min="42" max="42" width="13.25390625" style="35" customWidth="1"/>
    <col min="43" max="48" width="12.875" style="35" hidden="1" customWidth="1"/>
    <col min="49" max="49" width="1.75390625" style="39" hidden="1" customWidth="1"/>
    <col min="50" max="50" width="12.875" style="39" customWidth="1"/>
    <col min="51" max="16384" width="9.125" style="35" customWidth="1"/>
  </cols>
  <sheetData>
    <row r="1" ht="15.75" customHeight="1"/>
    <row r="3" spans="1:49" ht="29.25" customHeight="1">
      <c r="A3" s="205" t="s">
        <v>196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33"/>
    </row>
    <row r="4" spans="1:49" ht="20.25" customHeight="1">
      <c r="A4" s="205" t="s">
        <v>117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33"/>
    </row>
    <row r="5" spans="1:49" ht="18" customHeight="1">
      <c r="A5" s="205" t="s">
        <v>143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</row>
    <row r="6" spans="1:49" ht="20.25">
      <c r="A6" s="205" t="s">
        <v>223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33"/>
    </row>
    <row r="7" spans="1:37" ht="12.75" hidden="1">
      <c r="A7" s="36"/>
      <c r="B7" s="36"/>
      <c r="C7" s="36"/>
      <c r="D7" s="36"/>
      <c r="E7" s="36"/>
      <c r="F7" s="36"/>
      <c r="G7" s="36"/>
      <c r="H7" s="36"/>
      <c r="AK7" s="21">
        <v>15</v>
      </c>
    </row>
    <row r="8" spans="1:8" ht="12.75" hidden="1">
      <c r="A8" s="36"/>
      <c r="B8" s="36"/>
      <c r="C8" s="36"/>
      <c r="D8" s="36"/>
      <c r="E8" s="36"/>
      <c r="F8" s="36"/>
      <c r="G8" s="36"/>
      <c r="H8" s="36"/>
    </row>
    <row r="9" ht="12.75" hidden="1"/>
    <row r="10" spans="40:42" ht="26.25" customHeight="1" hidden="1">
      <c r="AN10" s="206" t="s">
        <v>144</v>
      </c>
      <c r="AO10" s="206"/>
      <c r="AP10" s="206"/>
    </row>
    <row r="11" spans="1:50" ht="57.75" customHeight="1">
      <c r="A11" s="198" t="s">
        <v>0</v>
      </c>
      <c r="B11" s="198" t="s">
        <v>1</v>
      </c>
      <c r="C11" s="197" t="s">
        <v>20</v>
      </c>
      <c r="D11" s="197"/>
      <c r="E11" s="197"/>
      <c r="F11" s="197" t="s">
        <v>21</v>
      </c>
      <c r="G11" s="197"/>
      <c r="H11" s="197" t="s">
        <v>22</v>
      </c>
      <c r="I11" s="197"/>
      <c r="J11" s="197" t="s">
        <v>23</v>
      </c>
      <c r="K11" s="197"/>
      <c r="L11" s="197" t="s">
        <v>24</v>
      </c>
      <c r="M11" s="197"/>
      <c r="N11" s="197" t="s">
        <v>18</v>
      </c>
      <c r="O11" s="197"/>
      <c r="P11" s="197" t="s">
        <v>19</v>
      </c>
      <c r="Q11" s="197"/>
      <c r="R11" s="197" t="s">
        <v>7</v>
      </c>
      <c r="S11" s="197"/>
      <c r="T11" s="197" t="s">
        <v>8</v>
      </c>
      <c r="U11" s="197"/>
      <c r="V11" s="197" t="s">
        <v>9</v>
      </c>
      <c r="W11" s="197"/>
      <c r="X11" s="197" t="s">
        <v>10</v>
      </c>
      <c r="Y11" s="197"/>
      <c r="Z11" s="197" t="s">
        <v>11</v>
      </c>
      <c r="AA11" s="197"/>
      <c r="AB11" s="197" t="s">
        <v>12</v>
      </c>
      <c r="AC11" s="197"/>
      <c r="AD11" s="197" t="s">
        <v>30</v>
      </c>
      <c r="AE11" s="197"/>
      <c r="AF11" s="197"/>
      <c r="AG11" s="197"/>
      <c r="AH11" s="197" t="s">
        <v>29</v>
      </c>
      <c r="AI11" s="197"/>
      <c r="AJ11" s="197"/>
      <c r="AK11" s="197" t="s">
        <v>28</v>
      </c>
      <c r="AL11" s="197"/>
      <c r="AM11" s="197"/>
      <c r="AN11" s="197" t="s">
        <v>3</v>
      </c>
      <c r="AO11" s="197"/>
      <c r="AP11" s="197"/>
      <c r="AQ11" s="13"/>
      <c r="AR11" s="13"/>
      <c r="AS11" s="13"/>
      <c r="AT11" s="34"/>
      <c r="AU11" s="34"/>
      <c r="AV11" s="32"/>
      <c r="AW11" s="197" t="s">
        <v>25</v>
      </c>
      <c r="AX11" s="30"/>
    </row>
    <row r="12" spans="1:49" ht="33.75" customHeight="1">
      <c r="A12" s="199"/>
      <c r="B12" s="199"/>
      <c r="C12" s="5" t="s">
        <v>4</v>
      </c>
      <c r="D12" s="8"/>
      <c r="E12" s="5" t="s">
        <v>5</v>
      </c>
      <c r="F12" s="5" t="s">
        <v>4</v>
      </c>
      <c r="G12" s="5" t="s">
        <v>6</v>
      </c>
      <c r="H12" s="5" t="s">
        <v>4</v>
      </c>
      <c r="I12" s="5" t="s">
        <v>6</v>
      </c>
      <c r="J12" s="5" t="s">
        <v>4</v>
      </c>
      <c r="K12" s="5" t="s">
        <v>6</v>
      </c>
      <c r="L12" s="5" t="s">
        <v>4</v>
      </c>
      <c r="M12" s="5" t="s">
        <v>6</v>
      </c>
      <c r="N12" s="5" t="s">
        <v>4</v>
      </c>
      <c r="O12" s="5" t="s">
        <v>6</v>
      </c>
      <c r="P12" s="5" t="s">
        <v>4</v>
      </c>
      <c r="Q12" s="5" t="s">
        <v>6</v>
      </c>
      <c r="R12" s="5" t="s">
        <v>4</v>
      </c>
      <c r="S12" s="5" t="s">
        <v>6</v>
      </c>
      <c r="T12" s="5" t="s">
        <v>4</v>
      </c>
      <c r="U12" s="5" t="s">
        <v>6</v>
      </c>
      <c r="V12" s="5" t="s">
        <v>4</v>
      </c>
      <c r="W12" s="5" t="s">
        <v>6</v>
      </c>
      <c r="X12" s="5" t="s">
        <v>4</v>
      </c>
      <c r="Y12" s="5" t="s">
        <v>6</v>
      </c>
      <c r="Z12" s="5" t="s">
        <v>4</v>
      </c>
      <c r="AA12" s="5" t="s">
        <v>6</v>
      </c>
      <c r="AB12" s="5" t="s">
        <v>4</v>
      </c>
      <c r="AC12" s="5" t="s">
        <v>6</v>
      </c>
      <c r="AD12" s="195" t="s">
        <v>197</v>
      </c>
      <c r="AE12" s="195" t="s">
        <v>198</v>
      </c>
      <c r="AF12" s="225"/>
      <c r="AG12" s="193" t="s">
        <v>141</v>
      </c>
      <c r="AH12" s="195" t="s">
        <v>197</v>
      </c>
      <c r="AI12" s="195" t="s">
        <v>198</v>
      </c>
      <c r="AJ12" s="193" t="s">
        <v>141</v>
      </c>
      <c r="AK12" s="195" t="s">
        <v>197</v>
      </c>
      <c r="AL12" s="195" t="s">
        <v>198</v>
      </c>
      <c r="AM12" s="193" t="s">
        <v>141</v>
      </c>
      <c r="AN12" s="195" t="s">
        <v>197</v>
      </c>
      <c r="AO12" s="195" t="s">
        <v>198</v>
      </c>
      <c r="AP12" s="193" t="s">
        <v>142</v>
      </c>
      <c r="AQ12" s="194" t="s">
        <v>60</v>
      </c>
      <c r="AR12" s="194"/>
      <c r="AS12" s="194"/>
      <c r="AT12" s="197"/>
      <c r="AU12" s="197"/>
      <c r="AV12" s="197" t="s">
        <v>106</v>
      </c>
      <c r="AW12" s="197"/>
    </row>
    <row r="13" spans="1:49" ht="69" customHeight="1" thickBot="1">
      <c r="A13" s="200"/>
      <c r="B13" s="201"/>
      <c r="C13" s="5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96"/>
      <c r="AE13" s="196"/>
      <c r="AF13" s="38"/>
      <c r="AG13" s="194"/>
      <c r="AH13" s="196"/>
      <c r="AI13" s="196"/>
      <c r="AJ13" s="194"/>
      <c r="AK13" s="196"/>
      <c r="AL13" s="196"/>
      <c r="AM13" s="194"/>
      <c r="AN13" s="196"/>
      <c r="AO13" s="196"/>
      <c r="AP13" s="194"/>
      <c r="AQ13" s="5" t="s">
        <v>61</v>
      </c>
      <c r="AR13" s="5" t="s">
        <v>62</v>
      </c>
      <c r="AS13" s="5" t="s">
        <v>63</v>
      </c>
      <c r="AT13" s="5" t="s">
        <v>114</v>
      </c>
      <c r="AU13" s="13" t="s">
        <v>105</v>
      </c>
      <c r="AV13" s="197"/>
      <c r="AW13" s="197"/>
    </row>
    <row r="14" spans="1:49" ht="94.5" customHeight="1" thickBot="1">
      <c r="A14" s="2">
        <v>1</v>
      </c>
      <c r="B14" s="15" t="s">
        <v>161</v>
      </c>
      <c r="C14" s="3">
        <v>0</v>
      </c>
      <c r="D14" s="3">
        <v>0</v>
      </c>
      <c r="E14" s="3">
        <v>0</v>
      </c>
      <c r="F14" s="3">
        <v>2</v>
      </c>
      <c r="G14" s="3">
        <v>1</v>
      </c>
      <c r="H14" s="3">
        <v>0</v>
      </c>
      <c r="I14" s="3">
        <v>0</v>
      </c>
      <c r="J14" s="3">
        <v>20</v>
      </c>
      <c r="K14" s="3">
        <v>41.9</v>
      </c>
      <c r="L14" s="3">
        <v>0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41"/>
      <c r="AH14" s="3"/>
      <c r="AI14" s="3"/>
      <c r="AJ14" s="41"/>
      <c r="AK14" s="3"/>
      <c r="AL14" s="3"/>
      <c r="AM14" s="3"/>
      <c r="AN14" s="5"/>
      <c r="AO14" s="5"/>
      <c r="AP14" s="5"/>
      <c r="AQ14" s="3">
        <f>AN14-(AR14+AS14+AT14)</f>
        <v>0</v>
      </c>
      <c r="AR14" s="3">
        <v>0</v>
      </c>
      <c r="AS14" s="3">
        <v>0</v>
      </c>
      <c r="AT14" s="3">
        <v>0</v>
      </c>
      <c r="AU14" s="3">
        <f>AE14+AI14+AL14</f>
        <v>0</v>
      </c>
      <c r="AV14" s="12">
        <v>0</v>
      </c>
      <c r="AW14" s="38"/>
    </row>
    <row r="15" spans="1:49" ht="94.5" customHeight="1">
      <c r="A15" s="2" t="s">
        <v>44</v>
      </c>
      <c r="B15" s="10" t="s">
        <v>64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150</v>
      </c>
      <c r="AE15" s="3">
        <v>21.6</v>
      </c>
      <c r="AF15" s="38"/>
      <c r="AG15" s="41">
        <f>AE15/AD15*100</f>
        <v>14.400000000000002</v>
      </c>
      <c r="AH15" s="3">
        <v>582.7</v>
      </c>
      <c r="AI15" s="3">
        <v>551.3</v>
      </c>
      <c r="AJ15" s="41">
        <f>AI15/AH15*100</f>
        <v>94.61129226016817</v>
      </c>
      <c r="AK15" s="3">
        <v>180.03</v>
      </c>
      <c r="AL15" s="3">
        <v>169.88</v>
      </c>
      <c r="AM15" s="41">
        <f>AL15/AK15*100</f>
        <v>94.36205076931621</v>
      </c>
      <c r="AN15" s="5">
        <f aca="true" t="shared" si="0" ref="AN15:AN24">AD15+AH15+AK15</f>
        <v>912.73</v>
      </c>
      <c r="AO15" s="5">
        <f aca="true" t="shared" si="1" ref="AO15:AO28">AE15+AI15+AL15</f>
        <v>742.78</v>
      </c>
      <c r="AP15" s="12">
        <f>AO15/AN15*100</f>
        <v>81.38003571702474</v>
      </c>
      <c r="AQ15" s="3">
        <f>AN15-(AR15+AS15+AT15)-AU15</f>
        <v>706.73</v>
      </c>
      <c r="AR15" s="3">
        <v>120.5</v>
      </c>
      <c r="AS15" s="3">
        <v>0</v>
      </c>
      <c r="AT15" s="3">
        <v>78</v>
      </c>
      <c r="AU15" s="3">
        <v>7.5</v>
      </c>
      <c r="AV15" s="12">
        <v>0</v>
      </c>
      <c r="AW15" s="38"/>
    </row>
    <row r="16" spans="1:49" ht="36.75" customHeight="1" hidden="1">
      <c r="A16" s="17" t="s">
        <v>65</v>
      </c>
      <c r="B16" s="18" t="s">
        <v>66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0</v>
      </c>
      <c r="AE16" s="3">
        <v>0</v>
      </c>
      <c r="AF16" s="38"/>
      <c r="AG16" s="41" t="e">
        <f>AE16/AD16*100</f>
        <v>#DIV/0!</v>
      </c>
      <c r="AH16" s="3">
        <v>0</v>
      </c>
      <c r="AI16" s="3">
        <v>0</v>
      </c>
      <c r="AJ16" s="41">
        <v>0</v>
      </c>
      <c r="AK16" s="3">
        <v>0</v>
      </c>
      <c r="AL16" s="3">
        <v>0</v>
      </c>
      <c r="AM16" s="41" t="e">
        <f>AL16/AK16*100</f>
        <v>#DIV/0!</v>
      </c>
      <c r="AN16" s="5">
        <f t="shared" si="0"/>
        <v>0</v>
      </c>
      <c r="AO16" s="5">
        <f t="shared" si="1"/>
        <v>0</v>
      </c>
      <c r="AP16" s="12" t="e">
        <f aca="true" t="shared" si="2" ref="AP16:AP24">AO16/AN16*100</f>
        <v>#DIV/0!</v>
      </c>
      <c r="AQ16" s="3">
        <f>AN16-(AR16+AS16+AT16)</f>
        <v>0</v>
      </c>
      <c r="AR16" s="3">
        <v>0</v>
      </c>
      <c r="AS16" s="3">
        <v>0</v>
      </c>
      <c r="AT16" s="3">
        <v>0</v>
      </c>
      <c r="AU16" s="3">
        <f aca="true" t="shared" si="3" ref="AU16:AU41">AE16+AI16+AL16</f>
        <v>0</v>
      </c>
      <c r="AV16" s="12">
        <v>0</v>
      </c>
      <c r="AW16" s="38"/>
    </row>
    <row r="17" spans="1:49" ht="111.75" customHeight="1">
      <c r="A17" s="2" t="s">
        <v>45</v>
      </c>
      <c r="B17" s="10" t="s">
        <v>36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0</v>
      </c>
      <c r="AE17" s="3">
        <v>0</v>
      </c>
      <c r="AF17" s="38"/>
      <c r="AG17" s="41">
        <v>0</v>
      </c>
      <c r="AH17" s="3">
        <v>818.6</v>
      </c>
      <c r="AI17" s="3">
        <v>831.4</v>
      </c>
      <c r="AJ17" s="41">
        <f aca="true" t="shared" si="4" ref="AJ17:AJ23">AI17/AH17*100</f>
        <v>101.56364524798435</v>
      </c>
      <c r="AK17" s="3">
        <v>476</v>
      </c>
      <c r="AL17" s="3">
        <v>476.2</v>
      </c>
      <c r="AM17" s="41">
        <f>AL17/AK17*100</f>
        <v>100.04201680672269</v>
      </c>
      <c r="AN17" s="5">
        <f t="shared" si="0"/>
        <v>1294.6</v>
      </c>
      <c r="AO17" s="5">
        <f t="shared" si="1"/>
        <v>1307.6</v>
      </c>
      <c r="AP17" s="12">
        <f t="shared" si="2"/>
        <v>101.00417117256295</v>
      </c>
      <c r="AQ17" s="3">
        <v>0</v>
      </c>
      <c r="AR17" s="3">
        <v>102</v>
      </c>
      <c r="AS17" s="3">
        <v>0</v>
      </c>
      <c r="AT17" s="3">
        <v>0</v>
      </c>
      <c r="AU17" s="3">
        <f t="shared" si="3"/>
        <v>1307.6</v>
      </c>
      <c r="AV17" s="12">
        <v>0</v>
      </c>
      <c r="AW17" s="38"/>
    </row>
    <row r="18" spans="1:49" ht="103.5" customHeight="1">
      <c r="A18" s="2" t="s">
        <v>46</v>
      </c>
      <c r="B18" s="10" t="s">
        <v>191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0</v>
      </c>
      <c r="AE18" s="3">
        <v>0</v>
      </c>
      <c r="AF18" s="38"/>
      <c r="AG18" s="41">
        <v>0</v>
      </c>
      <c r="AH18" s="3">
        <v>360.95</v>
      </c>
      <c r="AI18" s="3">
        <v>371.34</v>
      </c>
      <c r="AJ18" s="41">
        <f t="shared" si="4"/>
        <v>102.87851502978252</v>
      </c>
      <c r="AK18" s="3">
        <v>3195</v>
      </c>
      <c r="AL18" s="3">
        <v>1059.7</v>
      </c>
      <c r="AM18" s="41">
        <f>AL18/AK18*100</f>
        <v>33.16744913928012</v>
      </c>
      <c r="AN18" s="5">
        <f t="shared" si="0"/>
        <v>3555.95</v>
      </c>
      <c r="AO18" s="5">
        <f t="shared" si="1"/>
        <v>1431.04</v>
      </c>
      <c r="AP18" s="12">
        <f t="shared" si="2"/>
        <v>40.24353548278238</v>
      </c>
      <c r="AQ18" s="3">
        <f aca="true" t="shared" si="5" ref="AQ18:AQ24">AN18-(AR18+AS18+AT18)</f>
        <v>2595.95</v>
      </c>
      <c r="AR18" s="3">
        <v>60</v>
      </c>
      <c r="AS18" s="3">
        <v>0</v>
      </c>
      <c r="AT18" s="3">
        <v>900</v>
      </c>
      <c r="AU18" s="3">
        <f t="shared" si="3"/>
        <v>1431.04</v>
      </c>
      <c r="AV18" s="12">
        <v>0</v>
      </c>
      <c r="AW18" s="38"/>
    </row>
    <row r="19" spans="1:49" ht="83.25" customHeight="1">
      <c r="A19" s="2" t="s">
        <v>47</v>
      </c>
      <c r="B19" s="10" t="s">
        <v>35</v>
      </c>
      <c r="C19" s="3">
        <v>0</v>
      </c>
      <c r="D19" s="3">
        <v>0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0</v>
      </c>
      <c r="AE19" s="3">
        <v>0</v>
      </c>
      <c r="AF19" s="38"/>
      <c r="AG19" s="41">
        <v>0</v>
      </c>
      <c r="AH19" s="3">
        <v>607.2</v>
      </c>
      <c r="AI19" s="3">
        <v>558.6</v>
      </c>
      <c r="AJ19" s="41">
        <f t="shared" si="4"/>
        <v>91.99604743083005</v>
      </c>
      <c r="AK19" s="3">
        <v>0</v>
      </c>
      <c r="AL19" s="3">
        <v>56.4</v>
      </c>
      <c r="AM19" s="41">
        <v>0</v>
      </c>
      <c r="AN19" s="5">
        <f t="shared" si="0"/>
        <v>607.2</v>
      </c>
      <c r="AO19" s="5">
        <f t="shared" si="1"/>
        <v>615</v>
      </c>
      <c r="AP19" s="12">
        <f t="shared" si="2"/>
        <v>101.28458498023714</v>
      </c>
      <c r="AQ19" s="3">
        <f t="shared" si="5"/>
        <v>190.20000000000005</v>
      </c>
      <c r="AR19" s="3">
        <v>45</v>
      </c>
      <c r="AS19" s="3">
        <v>0</v>
      </c>
      <c r="AT19" s="3">
        <v>372</v>
      </c>
      <c r="AU19" s="3">
        <f t="shared" si="3"/>
        <v>615</v>
      </c>
      <c r="AV19" s="12">
        <v>0</v>
      </c>
      <c r="AW19" s="38"/>
    </row>
    <row r="20" spans="1:49" ht="36.75" customHeight="1" hidden="1">
      <c r="A20" s="17" t="s">
        <v>51</v>
      </c>
      <c r="B20" s="18" t="s">
        <v>67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0</v>
      </c>
      <c r="AE20" s="3">
        <v>0</v>
      </c>
      <c r="AF20" s="38"/>
      <c r="AG20" s="41" t="e">
        <f>AE20/AD20*100</f>
        <v>#DIV/0!</v>
      </c>
      <c r="AH20" s="3">
        <v>0</v>
      </c>
      <c r="AI20" s="3">
        <v>0</v>
      </c>
      <c r="AJ20" s="41" t="e">
        <f t="shared" si="4"/>
        <v>#DIV/0!</v>
      </c>
      <c r="AK20" s="3">
        <v>0</v>
      </c>
      <c r="AL20" s="3">
        <v>0</v>
      </c>
      <c r="AM20" s="41">
        <v>0</v>
      </c>
      <c r="AN20" s="5">
        <f t="shared" si="0"/>
        <v>0</v>
      </c>
      <c r="AO20" s="5">
        <f t="shared" si="1"/>
        <v>0</v>
      </c>
      <c r="AP20" s="12" t="e">
        <f t="shared" si="2"/>
        <v>#DIV/0!</v>
      </c>
      <c r="AQ20" s="3">
        <f t="shared" si="5"/>
        <v>0</v>
      </c>
      <c r="AR20" s="3">
        <v>0</v>
      </c>
      <c r="AS20" s="3">
        <v>0</v>
      </c>
      <c r="AT20" s="3">
        <v>0</v>
      </c>
      <c r="AU20" s="3">
        <f t="shared" si="3"/>
        <v>0</v>
      </c>
      <c r="AV20" s="12">
        <v>0</v>
      </c>
      <c r="AW20" s="38"/>
    </row>
    <row r="21" spans="1:49" ht="66.75" customHeight="1" hidden="1">
      <c r="A21" s="17" t="s">
        <v>55</v>
      </c>
      <c r="B21" s="18" t="s">
        <v>68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0</v>
      </c>
      <c r="AE21" s="3">
        <v>0</v>
      </c>
      <c r="AF21" s="38"/>
      <c r="AG21" s="41" t="e">
        <f>AE21/AD21*100</f>
        <v>#DIV/0!</v>
      </c>
      <c r="AH21" s="3">
        <v>0</v>
      </c>
      <c r="AI21" s="3">
        <v>0</v>
      </c>
      <c r="AJ21" s="41" t="e">
        <f t="shared" si="4"/>
        <v>#DIV/0!</v>
      </c>
      <c r="AK21" s="3">
        <v>0</v>
      </c>
      <c r="AL21" s="3">
        <v>0</v>
      </c>
      <c r="AM21" s="41">
        <v>0</v>
      </c>
      <c r="AN21" s="5">
        <f t="shared" si="0"/>
        <v>0</v>
      </c>
      <c r="AO21" s="5">
        <f t="shared" si="1"/>
        <v>0</v>
      </c>
      <c r="AP21" s="12" t="e">
        <f t="shared" si="2"/>
        <v>#DIV/0!</v>
      </c>
      <c r="AQ21" s="3">
        <f t="shared" si="5"/>
        <v>0</v>
      </c>
      <c r="AR21" s="3">
        <v>0</v>
      </c>
      <c r="AS21" s="3">
        <v>0</v>
      </c>
      <c r="AT21" s="3">
        <v>0</v>
      </c>
      <c r="AU21" s="3">
        <f t="shared" si="3"/>
        <v>0</v>
      </c>
      <c r="AV21" s="12">
        <v>0</v>
      </c>
      <c r="AW21" s="38"/>
    </row>
    <row r="22" spans="1:49" ht="46.5" customHeight="1" hidden="1">
      <c r="A22" s="17" t="s">
        <v>69</v>
      </c>
      <c r="B22" s="18" t="s">
        <v>70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0</v>
      </c>
      <c r="AE22" s="3">
        <v>0</v>
      </c>
      <c r="AF22" s="38"/>
      <c r="AG22" s="41" t="e">
        <f>AE22/AD22*100</f>
        <v>#DIV/0!</v>
      </c>
      <c r="AH22" s="3">
        <v>0</v>
      </c>
      <c r="AI22" s="3">
        <v>0</v>
      </c>
      <c r="AJ22" s="41" t="e">
        <f t="shared" si="4"/>
        <v>#DIV/0!</v>
      </c>
      <c r="AK22" s="3">
        <v>0</v>
      </c>
      <c r="AL22" s="3">
        <v>0</v>
      </c>
      <c r="AM22" s="41">
        <v>0</v>
      </c>
      <c r="AN22" s="5">
        <f t="shared" si="0"/>
        <v>0</v>
      </c>
      <c r="AO22" s="5">
        <f t="shared" si="1"/>
        <v>0</v>
      </c>
      <c r="AP22" s="12" t="e">
        <f t="shared" si="2"/>
        <v>#DIV/0!</v>
      </c>
      <c r="AQ22" s="3">
        <f t="shared" si="5"/>
        <v>0</v>
      </c>
      <c r="AR22" s="3">
        <v>0</v>
      </c>
      <c r="AS22" s="3">
        <v>0</v>
      </c>
      <c r="AT22" s="3">
        <v>0</v>
      </c>
      <c r="AU22" s="3">
        <f t="shared" si="3"/>
        <v>0</v>
      </c>
      <c r="AV22" s="12">
        <v>0</v>
      </c>
      <c r="AW22" s="38"/>
    </row>
    <row r="23" spans="1:49" ht="76.5" customHeight="1">
      <c r="A23" s="2" t="s">
        <v>48</v>
      </c>
      <c r="B23" s="10" t="s">
        <v>34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5</v>
      </c>
      <c r="AE23" s="3">
        <v>7.5</v>
      </c>
      <c r="AF23" s="38"/>
      <c r="AG23" s="41">
        <f>AE23/AD23*100</f>
        <v>150</v>
      </c>
      <c r="AH23" s="3">
        <v>329.1</v>
      </c>
      <c r="AI23" s="3">
        <v>381.3</v>
      </c>
      <c r="AJ23" s="41">
        <f t="shared" si="4"/>
        <v>115.86144029170464</v>
      </c>
      <c r="AK23" s="3">
        <v>3.86</v>
      </c>
      <c r="AL23" s="3">
        <v>3.86</v>
      </c>
      <c r="AM23" s="41">
        <f>AL23/AK23*100</f>
        <v>100</v>
      </c>
      <c r="AN23" s="5">
        <f t="shared" si="0"/>
        <v>337.96000000000004</v>
      </c>
      <c r="AO23" s="5">
        <f t="shared" si="1"/>
        <v>392.66</v>
      </c>
      <c r="AP23" s="12">
        <f t="shared" si="2"/>
        <v>116.18534737838797</v>
      </c>
      <c r="AQ23" s="3">
        <f t="shared" si="5"/>
        <v>29.460000000000036</v>
      </c>
      <c r="AR23" s="3">
        <v>0</v>
      </c>
      <c r="AS23" s="3">
        <v>0</v>
      </c>
      <c r="AT23" s="3">
        <v>308.5</v>
      </c>
      <c r="AU23" s="3">
        <f t="shared" si="3"/>
        <v>392.66</v>
      </c>
      <c r="AV23" s="12">
        <v>0</v>
      </c>
      <c r="AW23" s="38"/>
    </row>
    <row r="24" spans="1:49" ht="51.75" customHeight="1">
      <c r="A24" s="2" t="s">
        <v>49</v>
      </c>
      <c r="B24" s="10" t="s">
        <v>54</v>
      </c>
      <c r="C24" s="3">
        <v>0</v>
      </c>
      <c r="D24" s="3">
        <v>0</v>
      </c>
      <c r="E24" s="3">
        <v>0</v>
      </c>
      <c r="F24" s="3">
        <v>30</v>
      </c>
      <c r="G24" s="3">
        <v>27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0</v>
      </c>
      <c r="AE24" s="3">
        <v>0</v>
      </c>
      <c r="AF24" s="38"/>
      <c r="AG24" s="41">
        <v>0</v>
      </c>
      <c r="AH24" s="3">
        <v>1265.8</v>
      </c>
      <c r="AI24" s="3">
        <v>1265.8</v>
      </c>
      <c r="AJ24" s="41">
        <v>0</v>
      </c>
      <c r="AK24" s="3">
        <v>34</v>
      </c>
      <c r="AL24" s="3">
        <v>34</v>
      </c>
      <c r="AM24" s="41">
        <v>0</v>
      </c>
      <c r="AN24" s="5">
        <f t="shared" si="0"/>
        <v>1299.8</v>
      </c>
      <c r="AO24" s="5">
        <f t="shared" si="1"/>
        <v>1299.8</v>
      </c>
      <c r="AP24" s="12">
        <f t="shared" si="2"/>
        <v>100</v>
      </c>
      <c r="AQ24" s="3">
        <f t="shared" si="5"/>
        <v>1219.8</v>
      </c>
      <c r="AR24" s="3">
        <v>0</v>
      </c>
      <c r="AS24" s="3">
        <v>0</v>
      </c>
      <c r="AT24" s="3">
        <v>80</v>
      </c>
      <c r="AU24" s="3">
        <f t="shared" si="3"/>
        <v>1299.8</v>
      </c>
      <c r="AV24" s="12">
        <v>0</v>
      </c>
      <c r="AW24" s="38"/>
    </row>
    <row r="25" spans="1:50" ht="52.5" customHeight="1">
      <c r="A25" s="198" t="s">
        <v>0</v>
      </c>
      <c r="B25" s="198" t="s">
        <v>1</v>
      </c>
      <c r="C25" s="197" t="s">
        <v>20</v>
      </c>
      <c r="D25" s="197"/>
      <c r="E25" s="197"/>
      <c r="F25" s="197" t="s">
        <v>21</v>
      </c>
      <c r="G25" s="197"/>
      <c r="H25" s="197" t="s">
        <v>22</v>
      </c>
      <c r="I25" s="197"/>
      <c r="J25" s="197" t="s">
        <v>23</v>
      </c>
      <c r="K25" s="197"/>
      <c r="L25" s="197" t="s">
        <v>24</v>
      </c>
      <c r="M25" s="197"/>
      <c r="N25" s="197" t="s">
        <v>18</v>
      </c>
      <c r="O25" s="197"/>
      <c r="P25" s="197" t="s">
        <v>19</v>
      </c>
      <c r="Q25" s="197"/>
      <c r="R25" s="197" t="s">
        <v>7</v>
      </c>
      <c r="S25" s="197"/>
      <c r="T25" s="197" t="s">
        <v>8</v>
      </c>
      <c r="U25" s="197"/>
      <c r="V25" s="197" t="s">
        <v>9</v>
      </c>
      <c r="W25" s="197"/>
      <c r="X25" s="197" t="s">
        <v>10</v>
      </c>
      <c r="Y25" s="197"/>
      <c r="Z25" s="197" t="s">
        <v>11</v>
      </c>
      <c r="AA25" s="197"/>
      <c r="AB25" s="197" t="s">
        <v>12</v>
      </c>
      <c r="AC25" s="197"/>
      <c r="AD25" s="197" t="s">
        <v>30</v>
      </c>
      <c r="AE25" s="197"/>
      <c r="AF25" s="197"/>
      <c r="AG25" s="197"/>
      <c r="AH25" s="197" t="s">
        <v>29</v>
      </c>
      <c r="AI25" s="197"/>
      <c r="AJ25" s="197"/>
      <c r="AK25" s="197" t="s">
        <v>28</v>
      </c>
      <c r="AL25" s="197"/>
      <c r="AM25" s="197"/>
      <c r="AN25" s="197" t="s">
        <v>3</v>
      </c>
      <c r="AO25" s="197"/>
      <c r="AP25" s="197"/>
      <c r="AQ25" s="13"/>
      <c r="AR25" s="13"/>
      <c r="AS25" s="13"/>
      <c r="AT25" s="34"/>
      <c r="AU25" s="34"/>
      <c r="AV25" s="32"/>
      <c r="AW25" s="197" t="s">
        <v>25</v>
      </c>
      <c r="AX25" s="30"/>
    </row>
    <row r="26" spans="1:49" ht="33.75" customHeight="1">
      <c r="A26" s="199"/>
      <c r="B26" s="199"/>
      <c r="C26" s="5" t="s">
        <v>4</v>
      </c>
      <c r="D26" s="8"/>
      <c r="E26" s="5" t="s">
        <v>5</v>
      </c>
      <c r="F26" s="5" t="s">
        <v>4</v>
      </c>
      <c r="G26" s="5" t="s">
        <v>6</v>
      </c>
      <c r="H26" s="5" t="s">
        <v>4</v>
      </c>
      <c r="I26" s="5" t="s">
        <v>6</v>
      </c>
      <c r="J26" s="5" t="s">
        <v>4</v>
      </c>
      <c r="K26" s="5" t="s">
        <v>6</v>
      </c>
      <c r="L26" s="5" t="s">
        <v>4</v>
      </c>
      <c r="M26" s="5" t="s">
        <v>6</v>
      </c>
      <c r="N26" s="5" t="s">
        <v>4</v>
      </c>
      <c r="O26" s="5" t="s">
        <v>6</v>
      </c>
      <c r="P26" s="5" t="s">
        <v>4</v>
      </c>
      <c r="Q26" s="5" t="s">
        <v>6</v>
      </c>
      <c r="R26" s="5" t="s">
        <v>4</v>
      </c>
      <c r="S26" s="5" t="s">
        <v>6</v>
      </c>
      <c r="T26" s="5" t="s">
        <v>4</v>
      </c>
      <c r="U26" s="5" t="s">
        <v>6</v>
      </c>
      <c r="V26" s="5" t="s">
        <v>4</v>
      </c>
      <c r="W26" s="5" t="s">
        <v>6</v>
      </c>
      <c r="X26" s="5" t="s">
        <v>4</v>
      </c>
      <c r="Y26" s="5" t="s">
        <v>6</v>
      </c>
      <c r="Z26" s="5" t="s">
        <v>4</v>
      </c>
      <c r="AA26" s="5" t="s">
        <v>6</v>
      </c>
      <c r="AB26" s="5" t="s">
        <v>4</v>
      </c>
      <c r="AC26" s="5" t="s">
        <v>6</v>
      </c>
      <c r="AD26" s="195" t="s">
        <v>197</v>
      </c>
      <c r="AE26" s="195" t="s">
        <v>198</v>
      </c>
      <c r="AF26" s="225"/>
      <c r="AG26" s="193" t="s">
        <v>141</v>
      </c>
      <c r="AH26" s="195" t="s">
        <v>197</v>
      </c>
      <c r="AI26" s="195" t="s">
        <v>198</v>
      </c>
      <c r="AJ26" s="193" t="s">
        <v>141</v>
      </c>
      <c r="AK26" s="195" t="s">
        <v>197</v>
      </c>
      <c r="AL26" s="195" t="s">
        <v>198</v>
      </c>
      <c r="AM26" s="193" t="s">
        <v>141</v>
      </c>
      <c r="AN26" s="195" t="s">
        <v>197</v>
      </c>
      <c r="AO26" s="195" t="s">
        <v>198</v>
      </c>
      <c r="AP26" s="193" t="s">
        <v>142</v>
      </c>
      <c r="AQ26" s="194" t="s">
        <v>60</v>
      </c>
      <c r="AR26" s="194"/>
      <c r="AS26" s="194"/>
      <c r="AT26" s="197"/>
      <c r="AU26" s="197"/>
      <c r="AV26" s="197" t="s">
        <v>106</v>
      </c>
      <c r="AW26" s="197"/>
    </row>
    <row r="27" spans="1:49" ht="24" customHeight="1" thickBot="1">
      <c r="A27" s="200"/>
      <c r="B27" s="201"/>
      <c r="C27" s="5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96"/>
      <c r="AE27" s="196"/>
      <c r="AF27" s="38"/>
      <c r="AG27" s="194"/>
      <c r="AH27" s="196"/>
      <c r="AI27" s="196"/>
      <c r="AJ27" s="194"/>
      <c r="AK27" s="196"/>
      <c r="AL27" s="196"/>
      <c r="AM27" s="194"/>
      <c r="AN27" s="196"/>
      <c r="AO27" s="196"/>
      <c r="AP27" s="194"/>
      <c r="AQ27" s="5" t="s">
        <v>61</v>
      </c>
      <c r="AR27" s="5" t="s">
        <v>62</v>
      </c>
      <c r="AS27" s="5" t="s">
        <v>63</v>
      </c>
      <c r="AT27" s="5" t="s">
        <v>114</v>
      </c>
      <c r="AU27" s="13" t="s">
        <v>105</v>
      </c>
      <c r="AV27" s="197"/>
      <c r="AW27" s="197"/>
    </row>
    <row r="28" spans="1:49" ht="79.5" customHeight="1">
      <c r="A28" s="2" t="s">
        <v>50</v>
      </c>
      <c r="B28" s="10" t="s">
        <v>210</v>
      </c>
      <c r="C28" s="3">
        <v>2</v>
      </c>
      <c r="D28" s="4"/>
      <c r="E28" s="4">
        <v>0.6</v>
      </c>
      <c r="F28" s="4">
        <v>5</v>
      </c>
      <c r="G28" s="4">
        <v>2</v>
      </c>
      <c r="H28" s="3">
        <v>0</v>
      </c>
      <c r="I28" s="3">
        <v>0</v>
      </c>
      <c r="J28" s="3">
        <v>10</v>
      </c>
      <c r="K28" s="3">
        <v>3.69</v>
      </c>
      <c r="L28" s="3">
        <v>26</v>
      </c>
      <c r="M28" s="3">
        <v>3.6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0</v>
      </c>
      <c r="AE28" s="3">
        <v>0</v>
      </c>
      <c r="AF28" s="38"/>
      <c r="AG28" s="41">
        <v>0</v>
      </c>
      <c r="AH28" s="3">
        <v>0</v>
      </c>
      <c r="AI28" s="3">
        <v>0</v>
      </c>
      <c r="AJ28" s="41">
        <v>0</v>
      </c>
      <c r="AK28" s="3">
        <v>384.9</v>
      </c>
      <c r="AL28" s="3">
        <v>385</v>
      </c>
      <c r="AM28" s="41">
        <f>AL28/AK28*100</f>
        <v>100.02598077422708</v>
      </c>
      <c r="AN28" s="5">
        <f>AD28+AH28+AK28</f>
        <v>384.9</v>
      </c>
      <c r="AO28" s="5">
        <f t="shared" si="1"/>
        <v>385</v>
      </c>
      <c r="AP28" s="12">
        <f>AO28/AN28*100</f>
        <v>100.02598077422708</v>
      </c>
      <c r="AQ28" s="3">
        <f>AN28-(AR28+AS28+AT28)</f>
        <v>-95.10000000000002</v>
      </c>
      <c r="AR28" s="3">
        <v>0</v>
      </c>
      <c r="AS28" s="3">
        <v>0</v>
      </c>
      <c r="AT28" s="3">
        <v>480</v>
      </c>
      <c r="AU28" s="3">
        <f t="shared" si="3"/>
        <v>385</v>
      </c>
      <c r="AV28" s="12">
        <v>0</v>
      </c>
      <c r="AW28" s="38"/>
    </row>
    <row r="29" spans="1:50" ht="63.75" customHeight="1" hidden="1">
      <c r="A29" s="198" t="s">
        <v>0</v>
      </c>
      <c r="B29" s="198" t="s">
        <v>1</v>
      </c>
      <c r="C29" s="197" t="s">
        <v>20</v>
      </c>
      <c r="D29" s="197"/>
      <c r="E29" s="197"/>
      <c r="F29" s="197" t="s">
        <v>21</v>
      </c>
      <c r="G29" s="197"/>
      <c r="H29" s="197" t="s">
        <v>22</v>
      </c>
      <c r="I29" s="197"/>
      <c r="J29" s="197" t="s">
        <v>23</v>
      </c>
      <c r="K29" s="197"/>
      <c r="L29" s="197" t="s">
        <v>24</v>
      </c>
      <c r="M29" s="197"/>
      <c r="N29" s="197" t="s">
        <v>18</v>
      </c>
      <c r="O29" s="197"/>
      <c r="P29" s="197" t="s">
        <v>19</v>
      </c>
      <c r="Q29" s="197"/>
      <c r="R29" s="197" t="s">
        <v>7</v>
      </c>
      <c r="S29" s="197"/>
      <c r="T29" s="197" t="s">
        <v>8</v>
      </c>
      <c r="U29" s="197"/>
      <c r="V29" s="197" t="s">
        <v>9</v>
      </c>
      <c r="W29" s="197"/>
      <c r="X29" s="197" t="s">
        <v>10</v>
      </c>
      <c r="Y29" s="197"/>
      <c r="Z29" s="197" t="s">
        <v>11</v>
      </c>
      <c r="AA29" s="197"/>
      <c r="AB29" s="197" t="s">
        <v>12</v>
      </c>
      <c r="AC29" s="197"/>
      <c r="AD29" s="202" t="s">
        <v>30</v>
      </c>
      <c r="AE29" s="202"/>
      <c r="AF29" s="202"/>
      <c r="AG29" s="202"/>
      <c r="AH29" s="202" t="s">
        <v>29</v>
      </c>
      <c r="AI29" s="202"/>
      <c r="AJ29" s="202"/>
      <c r="AK29" s="202" t="s">
        <v>28</v>
      </c>
      <c r="AL29" s="202"/>
      <c r="AM29" s="202"/>
      <c r="AN29" s="197" t="s">
        <v>3</v>
      </c>
      <c r="AO29" s="197"/>
      <c r="AP29" s="197"/>
      <c r="AQ29" s="13"/>
      <c r="AR29" s="13"/>
      <c r="AS29" s="13"/>
      <c r="AT29" s="34"/>
      <c r="AU29" s="34"/>
      <c r="AV29" s="32"/>
      <c r="AW29" s="197" t="s">
        <v>25</v>
      </c>
      <c r="AX29" s="30"/>
    </row>
    <row r="30" spans="1:49" ht="33.75" customHeight="1" hidden="1">
      <c r="A30" s="199"/>
      <c r="B30" s="199"/>
      <c r="C30" s="5" t="s">
        <v>4</v>
      </c>
      <c r="D30" s="8"/>
      <c r="E30" s="5" t="s">
        <v>5</v>
      </c>
      <c r="F30" s="5" t="s">
        <v>4</v>
      </c>
      <c r="G30" s="5" t="s">
        <v>6</v>
      </c>
      <c r="H30" s="5" t="s">
        <v>4</v>
      </c>
      <c r="I30" s="5" t="s">
        <v>6</v>
      </c>
      <c r="J30" s="5" t="s">
        <v>4</v>
      </c>
      <c r="K30" s="5" t="s">
        <v>6</v>
      </c>
      <c r="L30" s="5" t="s">
        <v>4</v>
      </c>
      <c r="M30" s="5" t="s">
        <v>6</v>
      </c>
      <c r="N30" s="5" t="s">
        <v>4</v>
      </c>
      <c r="O30" s="5" t="s">
        <v>6</v>
      </c>
      <c r="P30" s="5" t="s">
        <v>4</v>
      </c>
      <c r="Q30" s="5" t="s">
        <v>6</v>
      </c>
      <c r="R30" s="5" t="s">
        <v>4</v>
      </c>
      <c r="S30" s="5" t="s">
        <v>6</v>
      </c>
      <c r="T30" s="5" t="s">
        <v>4</v>
      </c>
      <c r="U30" s="5" t="s">
        <v>6</v>
      </c>
      <c r="V30" s="5" t="s">
        <v>4</v>
      </c>
      <c r="W30" s="5" t="s">
        <v>6</v>
      </c>
      <c r="X30" s="5" t="s">
        <v>4</v>
      </c>
      <c r="Y30" s="5" t="s">
        <v>6</v>
      </c>
      <c r="Z30" s="5" t="s">
        <v>4</v>
      </c>
      <c r="AA30" s="5" t="s">
        <v>6</v>
      </c>
      <c r="AB30" s="5" t="s">
        <v>4</v>
      </c>
      <c r="AC30" s="5" t="s">
        <v>6</v>
      </c>
      <c r="AD30" s="203" t="s">
        <v>4</v>
      </c>
      <c r="AE30" s="203" t="s">
        <v>140</v>
      </c>
      <c r="AF30" s="225"/>
      <c r="AG30" s="203" t="s">
        <v>141</v>
      </c>
      <c r="AH30" s="203" t="s">
        <v>4</v>
      </c>
      <c r="AI30" s="203" t="s">
        <v>140</v>
      </c>
      <c r="AJ30" s="203" t="s">
        <v>141</v>
      </c>
      <c r="AK30" s="203" t="s">
        <v>4</v>
      </c>
      <c r="AL30" s="203" t="s">
        <v>140</v>
      </c>
      <c r="AM30" s="203" t="s">
        <v>141</v>
      </c>
      <c r="AN30" s="194" t="s">
        <v>102</v>
      </c>
      <c r="AO30" s="193" t="s">
        <v>115</v>
      </c>
      <c r="AP30" s="193" t="s">
        <v>142</v>
      </c>
      <c r="AQ30" s="194" t="s">
        <v>60</v>
      </c>
      <c r="AR30" s="194"/>
      <c r="AS30" s="194"/>
      <c r="AT30" s="197"/>
      <c r="AU30" s="197"/>
      <c r="AV30" s="197" t="s">
        <v>106</v>
      </c>
      <c r="AW30" s="197"/>
    </row>
    <row r="31" spans="1:49" ht="69" customHeight="1" hidden="1" thickBot="1">
      <c r="A31" s="200"/>
      <c r="B31" s="201"/>
      <c r="C31" s="5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204"/>
      <c r="AE31" s="204"/>
      <c r="AF31" s="38"/>
      <c r="AG31" s="204"/>
      <c r="AH31" s="204"/>
      <c r="AI31" s="204"/>
      <c r="AJ31" s="204"/>
      <c r="AK31" s="204"/>
      <c r="AL31" s="204"/>
      <c r="AM31" s="204"/>
      <c r="AN31" s="197"/>
      <c r="AO31" s="194"/>
      <c r="AP31" s="194"/>
      <c r="AQ31" s="5" t="s">
        <v>61</v>
      </c>
      <c r="AR31" s="5" t="s">
        <v>62</v>
      </c>
      <c r="AS31" s="5" t="s">
        <v>63</v>
      </c>
      <c r="AT31" s="5" t="s">
        <v>114</v>
      </c>
      <c r="AU31" s="13" t="s">
        <v>105</v>
      </c>
      <c r="AV31" s="197"/>
      <c r="AW31" s="197"/>
    </row>
    <row r="32" spans="1:49" ht="42.75" customHeight="1">
      <c r="A32" s="2" t="s">
        <v>53</v>
      </c>
      <c r="B32" s="10" t="s">
        <v>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0</v>
      </c>
      <c r="AE32" s="3">
        <v>0</v>
      </c>
      <c r="AF32" s="38"/>
      <c r="AG32" s="41">
        <v>0</v>
      </c>
      <c r="AH32" s="3">
        <v>77</v>
      </c>
      <c r="AI32" s="3">
        <v>46</v>
      </c>
      <c r="AJ32" s="41">
        <f>AI32/AH32*100</f>
        <v>59.74025974025974</v>
      </c>
      <c r="AK32" s="3">
        <v>28</v>
      </c>
      <c r="AL32" s="41">
        <v>27.2</v>
      </c>
      <c r="AM32" s="41">
        <f>AL32/AK32*100</f>
        <v>97.14285714285714</v>
      </c>
      <c r="AN32" s="5">
        <f aca="true" t="shared" si="6" ref="AN32:AN45">AD32+AH32+AK32</f>
        <v>105</v>
      </c>
      <c r="AO32" s="5">
        <f aca="true" t="shared" si="7" ref="AO32:AO45">AE32+AI32+AL32</f>
        <v>73.2</v>
      </c>
      <c r="AP32" s="12">
        <f aca="true" t="shared" si="8" ref="AP32:AP39">AO32/AN32*100</f>
        <v>69.71428571428572</v>
      </c>
      <c r="AQ32" s="3">
        <f>AN32-(AR32+AS32+AT32)</f>
        <v>105</v>
      </c>
      <c r="AR32" s="3">
        <v>0</v>
      </c>
      <c r="AS32" s="3">
        <v>0</v>
      </c>
      <c r="AT32" s="3">
        <v>0</v>
      </c>
      <c r="AU32" s="3">
        <f t="shared" si="3"/>
        <v>73.2</v>
      </c>
      <c r="AV32" s="12">
        <v>0</v>
      </c>
      <c r="AW32" s="38"/>
    </row>
    <row r="33" spans="1:49" ht="54.75" customHeight="1">
      <c r="A33" s="17" t="s">
        <v>72</v>
      </c>
      <c r="B33" s="22" t="s">
        <v>73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116</v>
      </c>
      <c r="AE33" s="3">
        <v>126.1</v>
      </c>
      <c r="AF33" s="38"/>
      <c r="AG33" s="41">
        <f>AE33/AD33*100</f>
        <v>108.70689655172414</v>
      </c>
      <c r="AH33" s="3">
        <v>498.45</v>
      </c>
      <c r="AI33" s="3">
        <v>557.87</v>
      </c>
      <c r="AJ33" s="41">
        <f>AI33/AH33*100</f>
        <v>111.92095496037717</v>
      </c>
      <c r="AK33" s="3">
        <v>98.9</v>
      </c>
      <c r="AL33" s="41">
        <v>99.4</v>
      </c>
      <c r="AM33" s="41">
        <f>AL33/AK33*100</f>
        <v>100.50556117290192</v>
      </c>
      <c r="AN33" s="5">
        <f t="shared" si="6"/>
        <v>713.35</v>
      </c>
      <c r="AO33" s="5">
        <f t="shared" si="7"/>
        <v>783.37</v>
      </c>
      <c r="AP33" s="12">
        <f t="shared" si="8"/>
        <v>109.81565851265158</v>
      </c>
      <c r="AQ33" s="3">
        <f>AN33-(AR33+AS33+AT33)-AU33</f>
        <v>3.3500000000000227</v>
      </c>
      <c r="AR33" s="3">
        <v>5</v>
      </c>
      <c r="AS33" s="3">
        <v>0</v>
      </c>
      <c r="AT33" s="3">
        <v>700</v>
      </c>
      <c r="AU33" s="3">
        <v>5</v>
      </c>
      <c r="AV33" s="12">
        <v>0</v>
      </c>
      <c r="AW33" s="38"/>
    </row>
    <row r="34" spans="1:49" ht="43.5" customHeight="1">
      <c r="A34" s="17" t="s">
        <v>95</v>
      </c>
      <c r="B34" s="10" t="s">
        <v>149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0</v>
      </c>
      <c r="AE34" s="3">
        <v>0</v>
      </c>
      <c r="AF34" s="3">
        <v>0</v>
      </c>
      <c r="AG34" s="3">
        <v>0</v>
      </c>
      <c r="AH34" s="3">
        <v>4894.5</v>
      </c>
      <c r="AI34" s="3">
        <v>4894.5</v>
      </c>
      <c r="AJ34" s="41">
        <f>AI34/AH34*100</f>
        <v>100</v>
      </c>
      <c r="AK34" s="3">
        <v>0</v>
      </c>
      <c r="AL34" s="3">
        <v>0</v>
      </c>
      <c r="AM34" s="41">
        <v>0</v>
      </c>
      <c r="AN34" s="5">
        <f t="shared" si="6"/>
        <v>4894.5</v>
      </c>
      <c r="AO34" s="5">
        <f t="shared" si="7"/>
        <v>4894.5</v>
      </c>
      <c r="AP34" s="12">
        <f t="shared" si="8"/>
        <v>100</v>
      </c>
      <c r="AQ34" s="3"/>
      <c r="AR34" s="3"/>
      <c r="AS34" s="3"/>
      <c r="AT34" s="3"/>
      <c r="AU34" s="3"/>
      <c r="AV34" s="12"/>
      <c r="AW34" s="38"/>
    </row>
    <row r="35" spans="1:49" ht="54" customHeight="1">
      <c r="A35" s="17" t="s">
        <v>172</v>
      </c>
      <c r="B35" s="10" t="s">
        <v>174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0</v>
      </c>
      <c r="AE35" s="3">
        <v>0</v>
      </c>
      <c r="AF35" s="3"/>
      <c r="AG35" s="3">
        <v>0</v>
      </c>
      <c r="AH35" s="3">
        <v>347.2</v>
      </c>
      <c r="AI35" s="3">
        <v>347.2</v>
      </c>
      <c r="AJ35" s="41">
        <v>0</v>
      </c>
      <c r="AK35" s="3">
        <v>0</v>
      </c>
      <c r="AL35" s="3">
        <v>0</v>
      </c>
      <c r="AM35" s="41">
        <v>0</v>
      </c>
      <c r="AN35" s="5">
        <f t="shared" si="6"/>
        <v>347.2</v>
      </c>
      <c r="AO35" s="5">
        <f t="shared" si="7"/>
        <v>347.2</v>
      </c>
      <c r="AP35" s="12">
        <f t="shared" si="8"/>
        <v>100</v>
      </c>
      <c r="AQ35" s="3"/>
      <c r="AR35" s="3"/>
      <c r="AS35" s="3"/>
      <c r="AT35" s="3"/>
      <c r="AU35" s="3"/>
      <c r="AV35" s="12"/>
      <c r="AW35" s="38"/>
    </row>
    <row r="36" spans="1:49" ht="138" customHeight="1" hidden="1">
      <c r="A36" s="17" t="s">
        <v>175</v>
      </c>
      <c r="B36" s="42" t="s">
        <v>216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v>0</v>
      </c>
      <c r="AE36" s="3">
        <v>0</v>
      </c>
      <c r="AF36" s="3"/>
      <c r="AG36" s="3">
        <v>0</v>
      </c>
      <c r="AH36" s="3">
        <v>0</v>
      </c>
      <c r="AI36" s="3">
        <v>0</v>
      </c>
      <c r="AJ36" s="41">
        <v>0</v>
      </c>
      <c r="AK36" s="3"/>
      <c r="AL36" s="3"/>
      <c r="AM36" s="41" t="e">
        <f>AL36/AK36*100</f>
        <v>#DIV/0!</v>
      </c>
      <c r="AN36" s="5">
        <f t="shared" si="6"/>
        <v>0</v>
      </c>
      <c r="AO36" s="5">
        <f t="shared" si="7"/>
        <v>0</v>
      </c>
      <c r="AP36" s="12" t="e">
        <f t="shared" si="8"/>
        <v>#DIV/0!</v>
      </c>
      <c r="AQ36" s="3"/>
      <c r="AR36" s="3"/>
      <c r="AS36" s="3"/>
      <c r="AT36" s="3"/>
      <c r="AU36" s="3"/>
      <c r="AV36" s="12"/>
      <c r="AW36" s="38"/>
    </row>
    <row r="37" spans="1:49" ht="56.25" customHeight="1" hidden="1" thickBot="1">
      <c r="A37" s="17" t="s">
        <v>212</v>
      </c>
      <c r="B37" s="99" t="s">
        <v>209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v>0</v>
      </c>
      <c r="AE37" s="3">
        <v>0</v>
      </c>
      <c r="AF37" s="3"/>
      <c r="AG37" s="3">
        <v>0</v>
      </c>
      <c r="AH37" s="3">
        <v>0</v>
      </c>
      <c r="AI37" s="3">
        <v>0</v>
      </c>
      <c r="AJ37" s="41">
        <v>0</v>
      </c>
      <c r="AK37" s="3">
        <v>0</v>
      </c>
      <c r="AL37" s="3">
        <v>0</v>
      </c>
      <c r="AM37" s="41">
        <v>0</v>
      </c>
      <c r="AN37" s="5">
        <f t="shared" si="6"/>
        <v>0</v>
      </c>
      <c r="AO37" s="5">
        <f t="shared" si="7"/>
        <v>0</v>
      </c>
      <c r="AP37" s="12" t="e">
        <f t="shared" si="8"/>
        <v>#DIV/0!</v>
      </c>
      <c r="AQ37" s="3"/>
      <c r="AR37" s="3"/>
      <c r="AS37" s="3"/>
      <c r="AT37" s="3"/>
      <c r="AU37" s="3"/>
      <c r="AV37" s="12"/>
      <c r="AW37" s="38"/>
    </row>
    <row r="38" spans="1:49" ht="79.5" customHeight="1">
      <c r="A38" s="17" t="s">
        <v>175</v>
      </c>
      <c r="B38" s="170" t="s">
        <v>224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v>23518</v>
      </c>
      <c r="AI38" s="3">
        <v>23518</v>
      </c>
      <c r="AJ38" s="41"/>
      <c r="AK38" s="3"/>
      <c r="AL38" s="3"/>
      <c r="AM38" s="41"/>
      <c r="AN38" s="5">
        <f t="shared" si="6"/>
        <v>23518</v>
      </c>
      <c r="AO38" s="5">
        <f t="shared" si="7"/>
        <v>23518</v>
      </c>
      <c r="AP38" s="12">
        <f t="shared" si="8"/>
        <v>100</v>
      </c>
      <c r="AQ38" s="3"/>
      <c r="AR38" s="3"/>
      <c r="AS38" s="3"/>
      <c r="AT38" s="3"/>
      <c r="AU38" s="3"/>
      <c r="AV38" s="12"/>
      <c r="AW38" s="38"/>
    </row>
    <row r="39" spans="1:49" ht="118.5" customHeight="1" thickBot="1">
      <c r="A39" s="17" t="s">
        <v>212</v>
      </c>
      <c r="B39" s="227" t="s">
        <v>226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1"/>
      <c r="AK39" s="3">
        <v>70806.1</v>
      </c>
      <c r="AL39" s="3">
        <v>70806.1</v>
      </c>
      <c r="AM39" s="41">
        <f>AL39/AK39*100</f>
        <v>100</v>
      </c>
      <c r="AN39" s="5">
        <v>70806.1</v>
      </c>
      <c r="AO39" s="5">
        <v>70806.1</v>
      </c>
      <c r="AP39" s="12">
        <f t="shared" si="8"/>
        <v>100</v>
      </c>
      <c r="AQ39" s="3"/>
      <c r="AR39" s="3"/>
      <c r="AS39" s="3"/>
      <c r="AT39" s="3"/>
      <c r="AU39" s="3"/>
      <c r="AV39" s="12"/>
      <c r="AW39" s="38"/>
    </row>
    <row r="40" spans="1:49" ht="98.25" customHeight="1" thickBot="1">
      <c r="A40" s="16">
        <v>2</v>
      </c>
      <c r="B40" s="86" t="s">
        <v>162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>
        <v>0</v>
      </c>
      <c r="AE40" s="3">
        <v>0</v>
      </c>
      <c r="AF40" s="38"/>
      <c r="AG40" s="41">
        <v>0</v>
      </c>
      <c r="AH40" s="3">
        <v>0</v>
      </c>
      <c r="AI40" s="3">
        <v>0</v>
      </c>
      <c r="AJ40" s="41">
        <v>0</v>
      </c>
      <c r="AK40" s="3">
        <v>0</v>
      </c>
      <c r="AL40" s="3">
        <v>0</v>
      </c>
      <c r="AM40" s="41">
        <v>0</v>
      </c>
      <c r="AN40" s="5">
        <f t="shared" si="6"/>
        <v>0</v>
      </c>
      <c r="AO40" s="5">
        <f t="shared" si="7"/>
        <v>0</v>
      </c>
      <c r="AP40" s="12">
        <v>0</v>
      </c>
      <c r="AQ40" s="3">
        <f>AN40-(AR40+AS40+AT40)</f>
        <v>0</v>
      </c>
      <c r="AR40" s="3">
        <v>0</v>
      </c>
      <c r="AS40" s="3">
        <v>0</v>
      </c>
      <c r="AT40" s="3">
        <v>0</v>
      </c>
      <c r="AU40" s="3">
        <f t="shared" si="3"/>
        <v>0</v>
      </c>
      <c r="AV40" s="12">
        <v>0</v>
      </c>
      <c r="AW40" s="38"/>
    </row>
    <row r="41" spans="1:49" ht="66" customHeight="1" thickBot="1">
      <c r="A41" s="16">
        <v>3</v>
      </c>
      <c r="B41" s="86" t="s">
        <v>163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>
        <v>0</v>
      </c>
      <c r="AE41" s="3">
        <v>0</v>
      </c>
      <c r="AF41" s="38"/>
      <c r="AG41" s="41">
        <v>0</v>
      </c>
      <c r="AH41" s="3">
        <v>0</v>
      </c>
      <c r="AI41" s="3">
        <v>0</v>
      </c>
      <c r="AJ41" s="41">
        <v>0</v>
      </c>
      <c r="AK41" s="3">
        <v>0</v>
      </c>
      <c r="AL41" s="3">
        <v>0</v>
      </c>
      <c r="AM41" s="41">
        <v>0</v>
      </c>
      <c r="AN41" s="5">
        <f t="shared" si="6"/>
        <v>0</v>
      </c>
      <c r="AO41" s="5">
        <f t="shared" si="7"/>
        <v>0</v>
      </c>
      <c r="AP41" s="12">
        <v>0</v>
      </c>
      <c r="AQ41" s="3">
        <f>AN41-(AR41+AS41+AT41)</f>
        <v>0</v>
      </c>
      <c r="AR41" s="3">
        <v>0</v>
      </c>
      <c r="AS41" s="3">
        <v>0</v>
      </c>
      <c r="AT41" s="3">
        <v>0</v>
      </c>
      <c r="AU41" s="3">
        <f t="shared" si="3"/>
        <v>0</v>
      </c>
      <c r="AV41" s="12">
        <v>0</v>
      </c>
      <c r="AW41" s="38"/>
    </row>
    <row r="42" spans="1:50" s="1" customFormat="1" ht="47.25" customHeight="1" hidden="1">
      <c r="A42" s="20" t="s">
        <v>57</v>
      </c>
      <c r="B42" s="10" t="s">
        <v>40</v>
      </c>
      <c r="C42" s="6">
        <f>SUM(C15:C41)</f>
        <v>2</v>
      </c>
      <c r="D42" s="6">
        <f>SUM(D15:D41)</f>
        <v>0</v>
      </c>
      <c r="E42" s="6">
        <f>SUM(E15:E41)</f>
        <v>0.6</v>
      </c>
      <c r="F42" s="6">
        <f aca="true" t="shared" si="9" ref="F42:U42">SUM(F14:F41)</f>
        <v>38</v>
      </c>
      <c r="G42" s="6">
        <f t="shared" si="9"/>
        <v>32</v>
      </c>
      <c r="H42" s="6">
        <f t="shared" si="9"/>
        <v>0</v>
      </c>
      <c r="I42" s="6">
        <f t="shared" si="9"/>
        <v>0</v>
      </c>
      <c r="J42" s="6">
        <f t="shared" si="9"/>
        <v>30</v>
      </c>
      <c r="K42" s="6">
        <f t="shared" si="9"/>
        <v>45.589999999999996</v>
      </c>
      <c r="L42" s="6">
        <f t="shared" si="9"/>
        <v>26</v>
      </c>
      <c r="M42" s="6">
        <f t="shared" si="9"/>
        <v>3.6</v>
      </c>
      <c r="N42" s="6">
        <f t="shared" si="9"/>
        <v>0</v>
      </c>
      <c r="O42" s="6">
        <f t="shared" si="9"/>
        <v>0</v>
      </c>
      <c r="P42" s="6">
        <f t="shared" si="9"/>
        <v>0</v>
      </c>
      <c r="Q42" s="6">
        <f t="shared" si="9"/>
        <v>0</v>
      </c>
      <c r="R42" s="6">
        <f t="shared" si="9"/>
        <v>0</v>
      </c>
      <c r="S42" s="6">
        <f t="shared" si="9"/>
        <v>0</v>
      </c>
      <c r="T42" s="6">
        <f t="shared" si="9"/>
        <v>0</v>
      </c>
      <c r="U42" s="6">
        <f t="shared" si="9"/>
        <v>0</v>
      </c>
      <c r="V42" s="3">
        <v>0</v>
      </c>
      <c r="W42" s="6">
        <f aca="true" t="shared" si="10" ref="W42:AC42">SUM(W14:W41)</f>
        <v>0</v>
      </c>
      <c r="X42" s="6">
        <f t="shared" si="10"/>
        <v>0</v>
      </c>
      <c r="Y42" s="6">
        <f t="shared" si="10"/>
        <v>0</v>
      </c>
      <c r="Z42" s="6">
        <f t="shared" si="10"/>
        <v>0</v>
      </c>
      <c r="AA42" s="6">
        <f t="shared" si="10"/>
        <v>0</v>
      </c>
      <c r="AB42" s="6">
        <f t="shared" si="10"/>
        <v>0</v>
      </c>
      <c r="AC42" s="6">
        <f t="shared" si="10"/>
        <v>0</v>
      </c>
      <c r="AD42" s="3">
        <v>0</v>
      </c>
      <c r="AE42" s="3">
        <v>0</v>
      </c>
      <c r="AF42" s="226"/>
      <c r="AG42" s="41">
        <v>0</v>
      </c>
      <c r="AH42" s="3">
        <v>0</v>
      </c>
      <c r="AI42" s="3">
        <v>0</v>
      </c>
      <c r="AJ42" s="41">
        <v>0</v>
      </c>
      <c r="AK42" s="3">
        <v>0</v>
      </c>
      <c r="AL42" s="3">
        <v>0</v>
      </c>
      <c r="AM42" s="41">
        <v>0</v>
      </c>
      <c r="AN42" s="5">
        <f t="shared" si="6"/>
        <v>0</v>
      </c>
      <c r="AO42" s="5">
        <f t="shared" si="7"/>
        <v>0</v>
      </c>
      <c r="AP42" s="12">
        <v>0</v>
      </c>
      <c r="AQ42" s="3">
        <f>AN42-(AR42+AS42+AT42)</f>
        <v>-25</v>
      </c>
      <c r="AR42" s="19">
        <v>0</v>
      </c>
      <c r="AS42" s="19">
        <f>SUM(AS14:AS41)</f>
        <v>0</v>
      </c>
      <c r="AT42" s="19">
        <v>25</v>
      </c>
      <c r="AU42" s="14">
        <v>0</v>
      </c>
      <c r="AV42" s="12">
        <v>0</v>
      </c>
      <c r="AW42" s="31"/>
      <c r="AX42" s="28"/>
    </row>
    <row r="43" spans="1:49" ht="42.75" customHeight="1" hidden="1">
      <c r="A43" s="20" t="s">
        <v>58</v>
      </c>
      <c r="B43" s="11" t="s">
        <v>41</v>
      </c>
      <c r="H43" s="7"/>
      <c r="AD43" s="3">
        <v>0</v>
      </c>
      <c r="AE43" s="3">
        <v>0</v>
      </c>
      <c r="AG43" s="41">
        <v>0</v>
      </c>
      <c r="AH43" s="3">
        <v>0</v>
      </c>
      <c r="AI43" s="14">
        <v>0</v>
      </c>
      <c r="AJ43" s="41">
        <v>0</v>
      </c>
      <c r="AK43" s="3">
        <v>0</v>
      </c>
      <c r="AL43" s="3">
        <v>0</v>
      </c>
      <c r="AM43" s="41">
        <v>0</v>
      </c>
      <c r="AN43" s="5">
        <f t="shared" si="6"/>
        <v>0</v>
      </c>
      <c r="AO43" s="5">
        <f t="shared" si="7"/>
        <v>0</v>
      </c>
      <c r="AP43" s="12">
        <v>0</v>
      </c>
      <c r="AQ43" s="3">
        <f>AN43-(AR43+AS43+AT43)</f>
        <v>0</v>
      </c>
      <c r="AR43" s="19">
        <v>0</v>
      </c>
      <c r="AS43" s="19">
        <f>SUM(AS15:AS42)</f>
        <v>0</v>
      </c>
      <c r="AT43" s="19">
        <v>0</v>
      </c>
      <c r="AU43" s="14">
        <v>0</v>
      </c>
      <c r="AV43" s="12">
        <v>0</v>
      </c>
      <c r="AW43" s="38"/>
    </row>
    <row r="44" spans="1:49" ht="42.75" customHeight="1" hidden="1" thickBot="1">
      <c r="A44" s="20" t="s">
        <v>59</v>
      </c>
      <c r="B44" s="10" t="s">
        <v>42</v>
      </c>
      <c r="AD44" s="3">
        <v>0</v>
      </c>
      <c r="AE44" s="3">
        <v>0</v>
      </c>
      <c r="AF44" s="38"/>
      <c r="AG44" s="41">
        <v>0</v>
      </c>
      <c r="AH44" s="3">
        <v>0</v>
      </c>
      <c r="AI44" s="14">
        <v>0</v>
      </c>
      <c r="AJ44" s="41">
        <v>0</v>
      </c>
      <c r="AK44" s="3">
        <v>0</v>
      </c>
      <c r="AL44" s="14">
        <v>0</v>
      </c>
      <c r="AM44" s="41">
        <v>0</v>
      </c>
      <c r="AN44" s="5">
        <f t="shared" si="6"/>
        <v>0</v>
      </c>
      <c r="AO44" s="5">
        <f t="shared" si="7"/>
        <v>0</v>
      </c>
      <c r="AP44" s="12">
        <v>0</v>
      </c>
      <c r="AQ44" s="3">
        <f>AN44-(AR44+AS44+AT44)</f>
        <v>0</v>
      </c>
      <c r="AR44" s="19">
        <v>0</v>
      </c>
      <c r="AS44" s="19">
        <f>SUM(AS16:AS43)</f>
        <v>0</v>
      </c>
      <c r="AT44" s="19">
        <v>0</v>
      </c>
      <c r="AU44" s="14">
        <v>0</v>
      </c>
      <c r="AV44" s="12">
        <v>0</v>
      </c>
      <c r="AW44" s="38"/>
    </row>
    <row r="45" spans="1:49" ht="129" customHeight="1" thickBot="1">
      <c r="A45" s="16">
        <v>4</v>
      </c>
      <c r="B45" s="15" t="s">
        <v>164</v>
      </c>
      <c r="AD45" s="3">
        <v>65</v>
      </c>
      <c r="AE45" s="3">
        <v>16</v>
      </c>
      <c r="AF45" s="38"/>
      <c r="AG45" s="41">
        <f>AE45/AD45*100</f>
        <v>24.615384615384617</v>
      </c>
      <c r="AH45" s="3">
        <v>393.41</v>
      </c>
      <c r="AI45" s="14">
        <v>338.1</v>
      </c>
      <c r="AJ45" s="41">
        <f>AI45/AH45*100</f>
        <v>85.94087593096262</v>
      </c>
      <c r="AK45" s="3">
        <v>8.5</v>
      </c>
      <c r="AL45" s="14">
        <v>8.5</v>
      </c>
      <c r="AM45" s="41">
        <f>AL45/AK45*100</f>
        <v>100</v>
      </c>
      <c r="AN45" s="5">
        <f t="shared" si="6"/>
        <v>466.91</v>
      </c>
      <c r="AO45" s="5">
        <f t="shared" si="7"/>
        <v>362.6</v>
      </c>
      <c r="AP45" s="12">
        <f>AO45/AN45*100</f>
        <v>77.65950611466879</v>
      </c>
      <c r="AQ45" s="14">
        <f>AN45-(AR45+AS45+AT45)-AU45</f>
        <v>378.91</v>
      </c>
      <c r="AR45" s="19">
        <v>35</v>
      </c>
      <c r="AS45" s="19">
        <f>SUM(AS17:AS44)</f>
        <v>0</v>
      </c>
      <c r="AT45" s="19">
        <v>23</v>
      </c>
      <c r="AU45" s="14">
        <v>30</v>
      </c>
      <c r="AV45" s="12">
        <v>0</v>
      </c>
      <c r="AW45" s="38"/>
    </row>
    <row r="46" spans="1:50" ht="57.75" customHeight="1">
      <c r="A46" s="198" t="s">
        <v>0</v>
      </c>
      <c r="B46" s="198" t="s">
        <v>1</v>
      </c>
      <c r="C46" s="197" t="s">
        <v>20</v>
      </c>
      <c r="D46" s="197"/>
      <c r="E46" s="197"/>
      <c r="F46" s="197" t="s">
        <v>21</v>
      </c>
      <c r="G46" s="197"/>
      <c r="H46" s="197" t="s">
        <v>22</v>
      </c>
      <c r="I46" s="197"/>
      <c r="J46" s="197" t="s">
        <v>23</v>
      </c>
      <c r="K46" s="197"/>
      <c r="L46" s="197" t="s">
        <v>24</v>
      </c>
      <c r="M46" s="197"/>
      <c r="N46" s="197" t="s">
        <v>18</v>
      </c>
      <c r="O46" s="197"/>
      <c r="P46" s="197" t="s">
        <v>19</v>
      </c>
      <c r="Q46" s="197"/>
      <c r="R46" s="197" t="s">
        <v>7</v>
      </c>
      <c r="S46" s="197"/>
      <c r="T46" s="197" t="s">
        <v>8</v>
      </c>
      <c r="U46" s="197"/>
      <c r="V46" s="197" t="s">
        <v>9</v>
      </c>
      <c r="W46" s="197"/>
      <c r="X46" s="197" t="s">
        <v>10</v>
      </c>
      <c r="Y46" s="197"/>
      <c r="Z46" s="197" t="s">
        <v>11</v>
      </c>
      <c r="AA46" s="197"/>
      <c r="AB46" s="197" t="s">
        <v>12</v>
      </c>
      <c r="AC46" s="197"/>
      <c r="AD46" s="197" t="s">
        <v>30</v>
      </c>
      <c r="AE46" s="197"/>
      <c r="AF46" s="197"/>
      <c r="AG46" s="197"/>
      <c r="AH46" s="197" t="s">
        <v>29</v>
      </c>
      <c r="AI46" s="197"/>
      <c r="AJ46" s="197"/>
      <c r="AK46" s="197" t="s">
        <v>28</v>
      </c>
      <c r="AL46" s="197"/>
      <c r="AM46" s="197"/>
      <c r="AN46" s="197" t="s">
        <v>3</v>
      </c>
      <c r="AO46" s="197"/>
      <c r="AP46" s="197"/>
      <c r="AQ46" s="13"/>
      <c r="AR46" s="13"/>
      <c r="AS46" s="13"/>
      <c r="AT46" s="34"/>
      <c r="AU46" s="34"/>
      <c r="AV46" s="32"/>
      <c r="AW46" s="197" t="s">
        <v>25</v>
      </c>
      <c r="AX46" s="30"/>
    </row>
    <row r="47" spans="1:49" ht="33.75" customHeight="1">
      <c r="A47" s="199"/>
      <c r="B47" s="199"/>
      <c r="C47" s="5" t="s">
        <v>4</v>
      </c>
      <c r="D47" s="8"/>
      <c r="E47" s="5" t="s">
        <v>5</v>
      </c>
      <c r="F47" s="5" t="s">
        <v>4</v>
      </c>
      <c r="G47" s="5" t="s">
        <v>6</v>
      </c>
      <c r="H47" s="5" t="s">
        <v>4</v>
      </c>
      <c r="I47" s="5" t="s">
        <v>6</v>
      </c>
      <c r="J47" s="5" t="s">
        <v>4</v>
      </c>
      <c r="K47" s="5" t="s">
        <v>6</v>
      </c>
      <c r="L47" s="5" t="s">
        <v>4</v>
      </c>
      <c r="M47" s="5" t="s">
        <v>6</v>
      </c>
      <c r="N47" s="5" t="s">
        <v>4</v>
      </c>
      <c r="O47" s="5" t="s">
        <v>6</v>
      </c>
      <c r="P47" s="5" t="s">
        <v>4</v>
      </c>
      <c r="Q47" s="5" t="s">
        <v>6</v>
      </c>
      <c r="R47" s="5" t="s">
        <v>4</v>
      </c>
      <c r="S47" s="5" t="s">
        <v>6</v>
      </c>
      <c r="T47" s="5" t="s">
        <v>4</v>
      </c>
      <c r="U47" s="5" t="s">
        <v>6</v>
      </c>
      <c r="V47" s="5" t="s">
        <v>4</v>
      </c>
      <c r="W47" s="5" t="s">
        <v>6</v>
      </c>
      <c r="X47" s="5" t="s">
        <v>4</v>
      </c>
      <c r="Y47" s="5" t="s">
        <v>6</v>
      </c>
      <c r="Z47" s="5" t="s">
        <v>4</v>
      </c>
      <c r="AA47" s="5" t="s">
        <v>6</v>
      </c>
      <c r="AB47" s="5" t="s">
        <v>4</v>
      </c>
      <c r="AC47" s="5" t="s">
        <v>6</v>
      </c>
      <c r="AD47" s="195" t="s">
        <v>197</v>
      </c>
      <c r="AE47" s="195" t="s">
        <v>198</v>
      </c>
      <c r="AF47" s="225"/>
      <c r="AG47" s="193" t="s">
        <v>227</v>
      </c>
      <c r="AH47" s="195" t="s">
        <v>197</v>
      </c>
      <c r="AI47" s="195" t="s">
        <v>198</v>
      </c>
      <c r="AJ47" s="193" t="s">
        <v>228</v>
      </c>
      <c r="AK47" s="195" t="s">
        <v>197</v>
      </c>
      <c r="AL47" s="195" t="s">
        <v>198</v>
      </c>
      <c r="AM47" s="193" t="s">
        <v>227</v>
      </c>
      <c r="AN47" s="195" t="s">
        <v>197</v>
      </c>
      <c r="AO47" s="195" t="s">
        <v>198</v>
      </c>
      <c r="AP47" s="193" t="s">
        <v>215</v>
      </c>
      <c r="AQ47" s="194" t="s">
        <v>60</v>
      </c>
      <c r="AR47" s="194"/>
      <c r="AS47" s="194"/>
      <c r="AT47" s="197"/>
      <c r="AU47" s="197"/>
      <c r="AV47" s="197" t="s">
        <v>106</v>
      </c>
      <c r="AW47" s="197"/>
    </row>
    <row r="48" spans="1:49" ht="69" customHeight="1" thickBot="1">
      <c r="A48" s="200"/>
      <c r="B48" s="201"/>
      <c r="C48" s="5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96"/>
      <c r="AE48" s="196"/>
      <c r="AF48" s="38"/>
      <c r="AG48" s="194"/>
      <c r="AH48" s="196"/>
      <c r="AI48" s="196"/>
      <c r="AJ48" s="194"/>
      <c r="AK48" s="196"/>
      <c r="AL48" s="196"/>
      <c r="AM48" s="194"/>
      <c r="AN48" s="196"/>
      <c r="AO48" s="196"/>
      <c r="AP48" s="194"/>
      <c r="AQ48" s="5" t="s">
        <v>61</v>
      </c>
      <c r="AR48" s="5" t="s">
        <v>62</v>
      </c>
      <c r="AS48" s="5" t="s">
        <v>63</v>
      </c>
      <c r="AT48" s="5" t="s">
        <v>114</v>
      </c>
      <c r="AU48" s="13" t="s">
        <v>105</v>
      </c>
      <c r="AV48" s="197"/>
      <c r="AW48" s="197"/>
    </row>
    <row r="49" spans="1:49" ht="75.75" thickBot="1">
      <c r="A49" s="16">
        <v>5</v>
      </c>
      <c r="B49" s="15" t="s">
        <v>165</v>
      </c>
      <c r="AD49" s="3">
        <v>0</v>
      </c>
      <c r="AE49" s="3">
        <v>0</v>
      </c>
      <c r="AF49" s="38"/>
      <c r="AG49" s="41">
        <v>0</v>
      </c>
      <c r="AH49" s="3">
        <v>0</v>
      </c>
      <c r="AI49" s="14">
        <v>0</v>
      </c>
      <c r="AJ49" s="41">
        <v>0</v>
      </c>
      <c r="AK49" s="3">
        <v>0</v>
      </c>
      <c r="AL49" s="14">
        <v>0</v>
      </c>
      <c r="AM49" s="41">
        <v>0</v>
      </c>
      <c r="AN49" s="5">
        <f aca="true" t="shared" si="11" ref="AN49:AO52">AD49+AH49+AK49</f>
        <v>0</v>
      </c>
      <c r="AO49" s="5">
        <f t="shared" si="11"/>
        <v>0</v>
      </c>
      <c r="AP49" s="12">
        <v>0</v>
      </c>
      <c r="AQ49" s="3">
        <f>AN49-(AR49+AS49+AT49)</f>
        <v>0</v>
      </c>
      <c r="AR49" s="19">
        <v>0</v>
      </c>
      <c r="AS49" s="19">
        <f>SUM(AS18:AS45)</f>
        <v>0</v>
      </c>
      <c r="AT49" s="19">
        <v>0</v>
      </c>
      <c r="AU49" s="14">
        <v>0</v>
      </c>
      <c r="AV49" s="12">
        <v>0</v>
      </c>
      <c r="AW49" s="38"/>
    </row>
    <row r="50" spans="1:49" ht="19.5" hidden="1" thickBot="1">
      <c r="A50" s="16"/>
      <c r="B50" s="86" t="s">
        <v>185</v>
      </c>
      <c r="AD50" s="3"/>
      <c r="AE50" s="3"/>
      <c r="AF50" s="38"/>
      <c r="AG50" s="41"/>
      <c r="AH50" s="3"/>
      <c r="AI50" s="14">
        <v>0</v>
      </c>
      <c r="AJ50" s="41"/>
      <c r="AK50" s="3"/>
      <c r="AL50" s="14"/>
      <c r="AM50" s="41"/>
      <c r="AN50" s="5">
        <f t="shared" si="11"/>
        <v>0</v>
      </c>
      <c r="AO50" s="5">
        <f t="shared" si="11"/>
        <v>0</v>
      </c>
      <c r="AP50" s="12"/>
      <c r="AQ50" s="3"/>
      <c r="AR50" s="19"/>
      <c r="AS50" s="19"/>
      <c r="AT50" s="19"/>
      <c r="AU50" s="14"/>
      <c r="AV50" s="12"/>
      <c r="AW50" s="38"/>
    </row>
    <row r="51" spans="1:49" ht="19.5" hidden="1" thickBot="1">
      <c r="A51" s="16"/>
      <c r="B51" s="86" t="s">
        <v>186</v>
      </c>
      <c r="AD51" s="3"/>
      <c r="AE51" s="3"/>
      <c r="AF51" s="38"/>
      <c r="AG51" s="41"/>
      <c r="AH51" s="3"/>
      <c r="AI51" s="14">
        <v>0</v>
      </c>
      <c r="AJ51" s="41"/>
      <c r="AK51" s="3"/>
      <c r="AL51" s="14"/>
      <c r="AM51" s="41"/>
      <c r="AN51" s="5">
        <f t="shared" si="11"/>
        <v>0</v>
      </c>
      <c r="AO51" s="5">
        <f t="shared" si="11"/>
        <v>0</v>
      </c>
      <c r="AP51" s="12"/>
      <c r="AQ51" s="3"/>
      <c r="AR51" s="19"/>
      <c r="AS51" s="19"/>
      <c r="AT51" s="19"/>
      <c r="AU51" s="14"/>
      <c r="AV51" s="12"/>
      <c r="AW51" s="38"/>
    </row>
    <row r="52" spans="1:49" ht="54.75" customHeight="1" thickBot="1">
      <c r="A52" s="16">
        <v>6</v>
      </c>
      <c r="B52" s="15" t="s">
        <v>166</v>
      </c>
      <c r="AD52" s="3">
        <v>0</v>
      </c>
      <c r="AE52" s="3">
        <v>0</v>
      </c>
      <c r="AF52" s="38"/>
      <c r="AG52" s="41">
        <v>0</v>
      </c>
      <c r="AH52" s="3">
        <v>0</v>
      </c>
      <c r="AI52" s="14">
        <v>0</v>
      </c>
      <c r="AJ52" s="41">
        <v>0</v>
      </c>
      <c r="AK52" s="3">
        <v>0</v>
      </c>
      <c r="AL52" s="14">
        <v>0</v>
      </c>
      <c r="AM52" s="41">
        <v>0</v>
      </c>
      <c r="AN52" s="5">
        <f t="shared" si="11"/>
        <v>0</v>
      </c>
      <c r="AO52" s="5">
        <f t="shared" si="11"/>
        <v>0</v>
      </c>
      <c r="AP52" s="12">
        <v>0</v>
      </c>
      <c r="AQ52" s="3">
        <f>AN52-(AR52+AS52+AT52)</f>
        <v>0</v>
      </c>
      <c r="AR52" s="19">
        <v>0</v>
      </c>
      <c r="AS52" s="19">
        <f>SUM(AS19:AS49)</f>
        <v>0</v>
      </c>
      <c r="AT52" s="19">
        <v>0</v>
      </c>
      <c r="AU52" s="14">
        <v>0</v>
      </c>
      <c r="AV52" s="12">
        <v>0</v>
      </c>
      <c r="AW52" s="38"/>
    </row>
    <row r="53" spans="1:49" ht="20.25">
      <c r="A53" s="9"/>
      <c r="B53" s="23" t="s">
        <v>3</v>
      </c>
      <c r="AD53" s="6">
        <f>SUM(AD15:AD52)</f>
        <v>336</v>
      </c>
      <c r="AE53" s="6">
        <f>SUM(AE15:AE52)</f>
        <v>171.2</v>
      </c>
      <c r="AF53" s="6">
        <f>SUM(AF15:AF52)</f>
        <v>0</v>
      </c>
      <c r="AG53" s="12">
        <f>AE53/AD53*100</f>
        <v>50.95238095238095</v>
      </c>
      <c r="AH53" s="139">
        <f>SUM(AH15:AH52)</f>
        <v>33692.91</v>
      </c>
      <c r="AI53" s="139">
        <f>SUM(AI15:AI52)</f>
        <v>33661.409999999996</v>
      </c>
      <c r="AJ53" s="12">
        <f>AI53/AH53*100</f>
        <v>99.90650852063533</v>
      </c>
      <c r="AK53" s="139">
        <f>SUM(AK15:AK52)</f>
        <v>75215.29000000001</v>
      </c>
      <c r="AL53" s="139">
        <f>SUM(AL15:AL52)</f>
        <v>73126.24</v>
      </c>
      <c r="AM53" s="12">
        <f>AL53/AK53*100</f>
        <v>97.2225726976523</v>
      </c>
      <c r="AN53" s="139">
        <f aca="true" t="shared" si="12" ref="AN53:AU53">SUM(AN15:AN52)</f>
        <v>109244.20000000001</v>
      </c>
      <c r="AO53" s="139">
        <f t="shared" si="12"/>
        <v>106958.85</v>
      </c>
      <c r="AP53" s="12">
        <f>AO53/AN53*100</f>
        <v>97.90803539226796</v>
      </c>
      <c r="AQ53" s="6">
        <f t="shared" si="12"/>
        <v>5109.3</v>
      </c>
      <c r="AR53" s="6">
        <f t="shared" si="12"/>
        <v>367.5</v>
      </c>
      <c r="AS53" s="6">
        <f t="shared" si="12"/>
        <v>0</v>
      </c>
      <c r="AT53" s="6">
        <f t="shared" si="12"/>
        <v>2966.5</v>
      </c>
      <c r="AU53" s="6">
        <f t="shared" si="12"/>
        <v>5546.799999999999</v>
      </c>
      <c r="AV53" s="12">
        <v>0</v>
      </c>
      <c r="AW53" s="38"/>
    </row>
    <row r="54" ht="18.75" customHeight="1">
      <c r="B54" s="29" t="s">
        <v>104</v>
      </c>
    </row>
    <row r="55" spans="2:43" ht="18">
      <c r="B55" s="40" t="s">
        <v>214</v>
      </c>
      <c r="AQ55" s="6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</sheetData>
  <sheetProtection/>
  <mergeCells count="141">
    <mergeCell ref="A3:AV3"/>
    <mergeCell ref="A4:AV4"/>
    <mergeCell ref="A6:AV6"/>
    <mergeCell ref="A11:A13"/>
    <mergeCell ref="B11:B13"/>
    <mergeCell ref="C11:E11"/>
    <mergeCell ref="F11:G11"/>
    <mergeCell ref="H11:I11"/>
    <mergeCell ref="J11:K11"/>
    <mergeCell ref="L11:M11"/>
    <mergeCell ref="V11:W11"/>
    <mergeCell ref="X11:Y11"/>
    <mergeCell ref="Z11:AA11"/>
    <mergeCell ref="AB11:AC11"/>
    <mergeCell ref="N11:O11"/>
    <mergeCell ref="P11:Q11"/>
    <mergeCell ref="R11:S11"/>
    <mergeCell ref="T11:U11"/>
    <mergeCell ref="A29:A31"/>
    <mergeCell ref="B29:B31"/>
    <mergeCell ref="C29:E29"/>
    <mergeCell ref="F29:G29"/>
    <mergeCell ref="AW11:AW13"/>
    <mergeCell ref="AK12:AK13"/>
    <mergeCell ref="AL12:AL13"/>
    <mergeCell ref="AN12:AN13"/>
    <mergeCell ref="AQ12:AU12"/>
    <mergeCell ref="AV12:AV13"/>
    <mergeCell ref="R29:S29"/>
    <mergeCell ref="T29:U29"/>
    <mergeCell ref="V29:W29"/>
    <mergeCell ref="H29:I29"/>
    <mergeCell ref="J29:K29"/>
    <mergeCell ref="L29:M29"/>
    <mergeCell ref="N29:O29"/>
    <mergeCell ref="AV30:AV31"/>
    <mergeCell ref="AW29:AW31"/>
    <mergeCell ref="AD30:AD31"/>
    <mergeCell ref="AE30:AE31"/>
    <mergeCell ref="AH30:AH31"/>
    <mergeCell ref="AI30:AI31"/>
    <mergeCell ref="AK30:AK31"/>
    <mergeCell ref="AG30:AG31"/>
    <mergeCell ref="AJ30:AJ31"/>
    <mergeCell ref="AL30:AL31"/>
    <mergeCell ref="A5:AW5"/>
    <mergeCell ref="AN11:AP11"/>
    <mergeCell ref="AO12:AO13"/>
    <mergeCell ref="AP12:AP13"/>
    <mergeCell ref="AN29:AP29"/>
    <mergeCell ref="AN10:AP10"/>
    <mergeCell ref="X29:Y29"/>
    <mergeCell ref="Z29:AA29"/>
    <mergeCell ref="AB29:AC29"/>
    <mergeCell ref="P29:Q29"/>
    <mergeCell ref="AD29:AG29"/>
    <mergeCell ref="AH29:AJ29"/>
    <mergeCell ref="AK29:AM29"/>
    <mergeCell ref="AO30:AO31"/>
    <mergeCell ref="AP30:AP31"/>
    <mergeCell ref="AQ30:AU30"/>
    <mergeCell ref="AN30:AN31"/>
    <mergeCell ref="AM30:AM31"/>
    <mergeCell ref="AM12:AM13"/>
    <mergeCell ref="AK11:AM11"/>
    <mergeCell ref="AJ12:AJ13"/>
    <mergeCell ref="AH11:AJ11"/>
    <mergeCell ref="AG12:AG13"/>
    <mergeCell ref="AD11:AG11"/>
    <mergeCell ref="AD12:AD13"/>
    <mergeCell ref="AE12:AE13"/>
    <mergeCell ref="AH12:AH13"/>
    <mergeCell ref="AI12:AI13"/>
    <mergeCell ref="A25:A27"/>
    <mergeCell ref="B25:B27"/>
    <mergeCell ref="C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G25"/>
    <mergeCell ref="AH25:AJ25"/>
    <mergeCell ref="AK25:AM25"/>
    <mergeCell ref="AN25:AP25"/>
    <mergeCell ref="AW25:AW27"/>
    <mergeCell ref="AD26:AD27"/>
    <mergeCell ref="AE26:AE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U26"/>
    <mergeCell ref="AV26:AV27"/>
    <mergeCell ref="A46:A48"/>
    <mergeCell ref="B46:B48"/>
    <mergeCell ref="C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G46"/>
    <mergeCell ref="AH46:AJ46"/>
    <mergeCell ref="AK46:AM46"/>
    <mergeCell ref="AN46:AP46"/>
    <mergeCell ref="AW46:AW48"/>
    <mergeCell ref="AD47:AD48"/>
    <mergeCell ref="AE47:AE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Q47:AU47"/>
    <mergeCell ref="AV47:AV48"/>
  </mergeCells>
  <printOptions/>
  <pageMargins left="0" right="0" top="0" bottom="0" header="0" footer="0"/>
  <pageSetup horizontalDpi="600" verticalDpi="600" orientation="landscape" paperSize="9" scale="65" r:id="rId1"/>
  <ignoredErrors>
    <ignoredError sqref="AG53:AM53 AN53:AO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zoomScale="65" zoomScaleNormal="65" zoomScalePageLayoutView="0" workbookViewId="0" topLeftCell="A45">
      <selection activeCell="A3" sqref="A3:AF48"/>
    </sheetView>
  </sheetViews>
  <sheetFormatPr defaultColWidth="9.875" defaultRowHeight="12.75"/>
  <cols>
    <col min="1" max="1" width="7.125" style="25" customWidth="1"/>
    <col min="2" max="2" width="27.375" style="25" customWidth="1"/>
    <col min="3" max="3" width="9.875" style="25" hidden="1" customWidth="1"/>
    <col min="4" max="4" width="8.125" style="66" customWidth="1"/>
    <col min="5" max="5" width="7.25390625" style="66" customWidth="1"/>
    <col min="6" max="7" width="7.375" style="66" customWidth="1"/>
    <col min="8" max="8" width="8.125" style="66" customWidth="1"/>
    <col min="9" max="9" width="7.375" style="130" customWidth="1"/>
    <col min="10" max="10" width="8.125" style="130" customWidth="1"/>
    <col min="11" max="11" width="7.625" style="66" customWidth="1"/>
    <col min="12" max="12" width="7.75390625" style="131" customWidth="1"/>
    <col min="13" max="13" width="8.875" style="131" customWidth="1"/>
    <col min="14" max="14" width="7.375" style="66" customWidth="1"/>
    <col min="15" max="16" width="7.25390625" style="66" customWidth="1"/>
    <col min="17" max="17" width="8.375" style="66" customWidth="1"/>
    <col min="18" max="18" width="7.75390625" style="66" customWidth="1"/>
    <col min="19" max="19" width="7.375" style="66" customWidth="1"/>
    <col min="20" max="20" width="8.125" style="66" customWidth="1"/>
    <col min="21" max="21" width="7.375" style="130" customWidth="1"/>
    <col min="22" max="22" width="7.25390625" style="130" customWidth="1"/>
    <col min="23" max="23" width="7.00390625" style="130" customWidth="1"/>
    <col min="24" max="24" width="7.125" style="130" customWidth="1"/>
    <col min="25" max="25" width="7.00390625" style="66" customWidth="1"/>
    <col min="26" max="26" width="8.375" style="66" customWidth="1"/>
    <col min="27" max="27" width="7.25390625" style="66" customWidth="1"/>
    <col min="28" max="28" width="8.625" style="66" customWidth="1"/>
    <col min="29" max="29" width="8.375" style="131" customWidth="1"/>
    <col min="30" max="30" width="9.375" style="64" customWidth="1"/>
    <col min="31" max="31" width="8.125" style="25" customWidth="1"/>
    <col min="32" max="32" width="14.875" style="24" customWidth="1"/>
    <col min="33" max="36" width="22.875" style="25" hidden="1" customWidth="1"/>
    <col min="37" max="16384" width="9.875" style="25" customWidth="1"/>
  </cols>
  <sheetData>
    <row r="1" ht="18.75">
      <c r="AF1" s="124"/>
    </row>
    <row r="2" ht="18.75">
      <c r="AF2" s="124"/>
    </row>
    <row r="3" spans="1:32" ht="18" customHeight="1">
      <c r="A3" s="210" t="s">
        <v>195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AF3" s="124"/>
    </row>
    <row r="4" spans="1:32" ht="19.5" customHeight="1">
      <c r="A4" s="210" t="s">
        <v>117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AF4" s="124"/>
    </row>
    <row r="5" spans="1:32" ht="29.25" customHeight="1">
      <c r="A5" s="176" t="s">
        <v>13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AF5" s="124"/>
    </row>
    <row r="6" spans="1:32" ht="22.5" hidden="1">
      <c r="A6" s="175" t="s">
        <v>2</v>
      </c>
      <c r="B6" s="175"/>
      <c r="C6" s="175"/>
      <c r="D6" s="175"/>
      <c r="E6" s="175"/>
      <c r="F6" s="175"/>
      <c r="G6" s="128"/>
      <c r="H6" s="132"/>
      <c r="I6" s="133"/>
      <c r="J6" s="133"/>
      <c r="K6" s="132"/>
      <c r="L6" s="134"/>
      <c r="M6" s="134"/>
      <c r="N6" s="132"/>
      <c r="O6" s="132"/>
      <c r="P6" s="132"/>
      <c r="Q6" s="132"/>
      <c r="R6" s="132"/>
      <c r="AF6" s="124"/>
    </row>
    <row r="7" spans="1:32" ht="23.25" hidden="1">
      <c r="A7" s="72"/>
      <c r="B7" s="72"/>
      <c r="C7" s="72"/>
      <c r="D7" s="128"/>
      <c r="E7" s="128"/>
      <c r="F7" s="128"/>
      <c r="G7" s="128"/>
      <c r="H7" s="132"/>
      <c r="I7" s="133"/>
      <c r="J7" s="133"/>
      <c r="K7" s="132"/>
      <c r="L7" s="134"/>
      <c r="M7" s="134"/>
      <c r="N7" s="132"/>
      <c r="O7" s="132"/>
      <c r="P7" s="132"/>
      <c r="Q7" s="132"/>
      <c r="R7" s="132"/>
      <c r="AF7" s="124"/>
    </row>
    <row r="8" spans="1:32" ht="23.25" hidden="1">
      <c r="A8" s="72"/>
      <c r="B8" s="72"/>
      <c r="C8" s="72"/>
      <c r="D8" s="128"/>
      <c r="E8" s="128"/>
      <c r="F8" s="128"/>
      <c r="G8" s="128"/>
      <c r="H8" s="132"/>
      <c r="I8" s="133"/>
      <c r="J8" s="133"/>
      <c r="K8" s="132"/>
      <c r="L8" s="134"/>
      <c r="M8" s="134"/>
      <c r="N8" s="132"/>
      <c r="O8" s="132"/>
      <c r="P8" s="132"/>
      <c r="Q8" s="132"/>
      <c r="R8" s="132"/>
      <c r="AF8" s="124"/>
    </row>
    <row r="9" spans="1:32" ht="23.25" hidden="1">
      <c r="A9" s="71"/>
      <c r="B9" s="71"/>
      <c r="C9" s="71"/>
      <c r="D9" s="132"/>
      <c r="E9" s="132"/>
      <c r="F9" s="132"/>
      <c r="G9" s="132"/>
      <c r="H9" s="132"/>
      <c r="I9" s="133"/>
      <c r="J9" s="133"/>
      <c r="K9" s="132"/>
      <c r="L9" s="134"/>
      <c r="M9" s="134"/>
      <c r="N9" s="132"/>
      <c r="O9" s="132"/>
      <c r="P9" s="132"/>
      <c r="Q9" s="132"/>
      <c r="R9" s="132"/>
      <c r="AF9" s="124"/>
    </row>
    <row r="10" spans="1:32" ht="22.5">
      <c r="A10" s="211" t="s">
        <v>219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177"/>
      <c r="T10" s="177"/>
      <c r="AB10" s="177"/>
      <c r="AC10" s="177"/>
      <c r="AD10" s="177" t="s">
        <v>27</v>
      </c>
      <c r="AE10" s="177"/>
      <c r="AF10" s="125"/>
    </row>
    <row r="11" spans="1:36" ht="26.25" customHeight="1">
      <c r="A11" s="171" t="s">
        <v>211</v>
      </c>
      <c r="B11" s="171" t="s">
        <v>1</v>
      </c>
      <c r="C11" s="85"/>
      <c r="D11" s="212" t="s">
        <v>97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171" t="s">
        <v>100</v>
      </c>
      <c r="AE11" s="171"/>
      <c r="AF11" s="171"/>
      <c r="AG11" s="43"/>
      <c r="AH11" s="43"/>
      <c r="AI11" s="43"/>
      <c r="AJ11" s="44"/>
    </row>
    <row r="12" spans="1:36" ht="112.5" customHeight="1">
      <c r="A12" s="171"/>
      <c r="B12" s="171"/>
      <c r="C12" s="208" t="s">
        <v>98</v>
      </c>
      <c r="D12" s="208"/>
      <c r="E12" s="208"/>
      <c r="F12" s="208" t="s">
        <v>99</v>
      </c>
      <c r="G12" s="208"/>
      <c r="H12" s="207" t="s">
        <v>129</v>
      </c>
      <c r="I12" s="207"/>
      <c r="J12" s="208" t="s">
        <v>130</v>
      </c>
      <c r="K12" s="208"/>
      <c r="L12" s="207" t="s">
        <v>131</v>
      </c>
      <c r="M12" s="207"/>
      <c r="N12" s="208" t="s">
        <v>132</v>
      </c>
      <c r="O12" s="208"/>
      <c r="P12" s="208" t="s">
        <v>133</v>
      </c>
      <c r="Q12" s="208"/>
      <c r="R12" s="208" t="s">
        <v>134</v>
      </c>
      <c r="S12" s="208"/>
      <c r="T12" s="207" t="s">
        <v>135</v>
      </c>
      <c r="U12" s="207"/>
      <c r="V12" s="207" t="s">
        <v>136</v>
      </c>
      <c r="W12" s="207"/>
      <c r="X12" s="208" t="s">
        <v>137</v>
      </c>
      <c r="Y12" s="208"/>
      <c r="Z12" s="208" t="s">
        <v>138</v>
      </c>
      <c r="AA12" s="208"/>
      <c r="AB12" s="208" t="s">
        <v>139</v>
      </c>
      <c r="AC12" s="218"/>
      <c r="AD12" s="171"/>
      <c r="AE12" s="171"/>
      <c r="AF12" s="171"/>
      <c r="AG12" s="45"/>
      <c r="AH12" s="45"/>
      <c r="AI12" s="45"/>
      <c r="AJ12" s="46"/>
    </row>
    <row r="13" spans="1:36" ht="65.25" customHeight="1">
      <c r="A13" s="171"/>
      <c r="B13" s="171"/>
      <c r="C13" s="84" t="s">
        <v>89</v>
      </c>
      <c r="D13" s="70" t="s">
        <v>179</v>
      </c>
      <c r="E13" s="70" t="s">
        <v>205</v>
      </c>
      <c r="F13" s="70" t="s">
        <v>179</v>
      </c>
      <c r="G13" s="70" t="s">
        <v>205</v>
      </c>
      <c r="H13" s="70" t="s">
        <v>179</v>
      </c>
      <c r="I13" s="70" t="s">
        <v>205</v>
      </c>
      <c r="J13" s="70" t="s">
        <v>179</v>
      </c>
      <c r="K13" s="70" t="s">
        <v>205</v>
      </c>
      <c r="L13" s="70" t="s">
        <v>179</v>
      </c>
      <c r="M13" s="70" t="s">
        <v>205</v>
      </c>
      <c r="N13" s="70" t="s">
        <v>179</v>
      </c>
      <c r="O13" s="70" t="s">
        <v>205</v>
      </c>
      <c r="P13" s="70" t="s">
        <v>179</v>
      </c>
      <c r="Q13" s="70" t="s">
        <v>205</v>
      </c>
      <c r="R13" s="70" t="s">
        <v>179</v>
      </c>
      <c r="S13" s="70" t="s">
        <v>205</v>
      </c>
      <c r="T13" s="70" t="s">
        <v>179</v>
      </c>
      <c r="U13" s="70" t="s">
        <v>205</v>
      </c>
      <c r="V13" s="70" t="s">
        <v>179</v>
      </c>
      <c r="W13" s="70" t="s">
        <v>205</v>
      </c>
      <c r="X13" s="70" t="s">
        <v>179</v>
      </c>
      <c r="Y13" s="70" t="s">
        <v>205</v>
      </c>
      <c r="Z13" s="70" t="s">
        <v>179</v>
      </c>
      <c r="AA13" s="70" t="s">
        <v>205</v>
      </c>
      <c r="AB13" s="70" t="s">
        <v>179</v>
      </c>
      <c r="AC13" s="70" t="s">
        <v>205</v>
      </c>
      <c r="AD13" s="126" t="s">
        <v>179</v>
      </c>
      <c r="AE13" s="127" t="s">
        <v>205</v>
      </c>
      <c r="AF13" s="126" t="s">
        <v>141</v>
      </c>
      <c r="AG13" s="116" t="s">
        <v>101</v>
      </c>
      <c r="AH13" s="47" t="s">
        <v>62</v>
      </c>
      <c r="AI13" s="48" t="s">
        <v>63</v>
      </c>
      <c r="AJ13" s="48" t="s">
        <v>81</v>
      </c>
    </row>
    <row r="14" spans="1:36" ht="127.5" customHeight="1">
      <c r="A14" s="49">
        <v>1</v>
      </c>
      <c r="B14" s="26" t="s">
        <v>91</v>
      </c>
      <c r="C14" s="42">
        <v>0</v>
      </c>
      <c r="D14" s="49"/>
      <c r="E14" s="49"/>
      <c r="F14" s="49"/>
      <c r="G14" s="49"/>
      <c r="H14" s="49"/>
      <c r="I14" s="49"/>
      <c r="J14" s="49"/>
      <c r="K14" s="49"/>
      <c r="L14" s="119"/>
      <c r="M14" s="11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119"/>
      <c r="AD14" s="119"/>
      <c r="AE14" s="117"/>
      <c r="AF14" s="49"/>
      <c r="AG14" s="54">
        <f>AD14</f>
        <v>0</v>
      </c>
      <c r="AH14" s="49">
        <v>0</v>
      </c>
      <c r="AI14" s="49">
        <v>0</v>
      </c>
      <c r="AJ14" s="49">
        <v>0</v>
      </c>
    </row>
    <row r="15" spans="1:36" ht="135.75" customHeight="1">
      <c r="A15" s="49" t="s">
        <v>44</v>
      </c>
      <c r="B15" s="10" t="s">
        <v>64</v>
      </c>
      <c r="C15" s="42">
        <v>0</v>
      </c>
      <c r="D15" s="42">
        <v>10</v>
      </c>
      <c r="E15" s="42">
        <v>0</v>
      </c>
      <c r="F15" s="42">
        <v>10</v>
      </c>
      <c r="G15" s="42">
        <v>0</v>
      </c>
      <c r="H15" s="42">
        <v>10</v>
      </c>
      <c r="I15" s="42">
        <v>0</v>
      </c>
      <c r="J15" s="42">
        <v>10</v>
      </c>
      <c r="K15" s="42">
        <v>8.8</v>
      </c>
      <c r="L15" s="153">
        <v>10</v>
      </c>
      <c r="M15" s="153">
        <v>0</v>
      </c>
      <c r="N15" s="42">
        <v>10</v>
      </c>
      <c r="O15" s="42">
        <v>1</v>
      </c>
      <c r="P15" s="42">
        <v>10</v>
      </c>
      <c r="Q15" s="42">
        <v>0</v>
      </c>
      <c r="R15" s="42">
        <v>10</v>
      </c>
      <c r="S15" s="42">
        <v>1.8</v>
      </c>
      <c r="T15" s="42">
        <v>10</v>
      </c>
      <c r="U15" s="42">
        <v>0</v>
      </c>
      <c r="V15" s="42">
        <v>10</v>
      </c>
      <c r="W15" s="42">
        <v>0</v>
      </c>
      <c r="X15" s="42">
        <v>10</v>
      </c>
      <c r="Y15" s="42">
        <v>0</v>
      </c>
      <c r="Z15" s="42">
        <v>20</v>
      </c>
      <c r="AA15" s="42">
        <v>10</v>
      </c>
      <c r="AB15" s="42">
        <v>20</v>
      </c>
      <c r="AC15" s="42">
        <v>0</v>
      </c>
      <c r="AD15" s="50">
        <f>SUM(AB15+D15+F15+H15+J15+L15+N15+P15+R15+T15+V15+X15+Z15)</f>
        <v>150</v>
      </c>
      <c r="AE15" s="117">
        <f>E15+G15+I15+K15+M15+O15+Q15+S15+U15+W15+Y15+AA15+AC15</f>
        <v>21.6</v>
      </c>
      <c r="AF15" s="76">
        <f>AE15/AD15*100</f>
        <v>14.400000000000002</v>
      </c>
      <c r="AG15" s="54">
        <f aca="true" t="shared" si="0" ref="AG15:AG45">AD15</f>
        <v>150</v>
      </c>
      <c r="AH15" s="51">
        <v>0</v>
      </c>
      <c r="AI15" s="51">
        <v>0</v>
      </c>
      <c r="AJ15" s="51">
        <v>0</v>
      </c>
    </row>
    <row r="16" spans="1:36" ht="168" customHeight="1">
      <c r="A16" s="49" t="s">
        <v>45</v>
      </c>
      <c r="B16" s="10" t="s">
        <v>36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153">
        <v>0</v>
      </c>
      <c r="J16" s="153">
        <v>0</v>
      </c>
      <c r="K16" s="42">
        <v>0</v>
      </c>
      <c r="L16" s="153">
        <v>0</v>
      </c>
      <c r="M16" s="153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3">
        <v>0</v>
      </c>
      <c r="V16" s="153">
        <v>0</v>
      </c>
      <c r="W16" s="153">
        <v>0</v>
      </c>
      <c r="X16" s="153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119">
        <f>SUM(AB16+D16+F16+H16+J16+L16+N16+P16+R16+T16+V16+X16+Z16)</f>
        <v>0</v>
      </c>
      <c r="AE16" s="117">
        <f>E16+G16+I16+K16+M16+O16+Q16+S16+U16+W16+Y16+AA16+AC16</f>
        <v>0</v>
      </c>
      <c r="AF16" s="49">
        <v>0</v>
      </c>
      <c r="AG16" s="54">
        <f t="shared" si="0"/>
        <v>0</v>
      </c>
      <c r="AH16" s="51">
        <v>0</v>
      </c>
      <c r="AI16" s="51">
        <v>0</v>
      </c>
      <c r="AJ16" s="51">
        <v>0</v>
      </c>
    </row>
    <row r="17" spans="1:36" ht="200.25" customHeight="1">
      <c r="A17" s="49" t="s">
        <v>46</v>
      </c>
      <c r="B17" s="10" t="s">
        <v>37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153">
        <v>0</v>
      </c>
      <c r="J17" s="153">
        <v>0</v>
      </c>
      <c r="K17" s="42">
        <v>0</v>
      </c>
      <c r="L17" s="153">
        <v>0</v>
      </c>
      <c r="M17" s="153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3">
        <v>0</v>
      </c>
      <c r="V17" s="153">
        <v>0</v>
      </c>
      <c r="W17" s="153">
        <v>0</v>
      </c>
      <c r="X17" s="153">
        <v>0</v>
      </c>
      <c r="Y17" s="42">
        <v>0</v>
      </c>
      <c r="Z17" s="42">
        <v>0</v>
      </c>
      <c r="AA17" s="42">
        <v>0</v>
      </c>
      <c r="AB17" s="42">
        <v>0</v>
      </c>
      <c r="AC17" s="153">
        <v>0</v>
      </c>
      <c r="AD17" s="119">
        <f>SUM(AB17+D17+F17+H17+J17+L17+N17+P17+R17+T17+V17+X17+Z17)</f>
        <v>0</v>
      </c>
      <c r="AE17" s="117">
        <f>E17+G17+I17+K17+M17+O17+Q17+S17+U17+W17+Y17+AA17+AC17</f>
        <v>0</v>
      </c>
      <c r="AF17" s="49">
        <v>0</v>
      </c>
      <c r="AG17" s="54">
        <f t="shared" si="0"/>
        <v>0</v>
      </c>
      <c r="AH17" s="51">
        <v>0</v>
      </c>
      <c r="AI17" s="51">
        <v>0</v>
      </c>
      <c r="AJ17" s="51">
        <v>0</v>
      </c>
    </row>
    <row r="18" spans="1:36" ht="93" customHeight="1">
      <c r="A18" s="67" t="s">
        <v>86</v>
      </c>
      <c r="B18" s="10" t="s">
        <v>92</v>
      </c>
      <c r="C18" s="42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153">
        <v>0</v>
      </c>
      <c r="M18" s="153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119">
        <f>SUM(AB18+D18+F18+H18+J18+L18+N18+P18+R18+T18+V18+X18+Z18)</f>
        <v>0</v>
      </c>
      <c r="AE18" s="117">
        <f>E18+G18+I18+K18+M18+O18+Q18+S18+U18+W18+Y18+AA18+AC18</f>
        <v>0</v>
      </c>
      <c r="AF18" s="49">
        <v>0</v>
      </c>
      <c r="AG18" s="54">
        <f t="shared" si="0"/>
        <v>0</v>
      </c>
      <c r="AH18" s="51"/>
      <c r="AI18" s="51"/>
      <c r="AJ18" s="51"/>
    </row>
    <row r="19" spans="1:36" ht="26.25" customHeight="1">
      <c r="A19" s="171" t="s">
        <v>0</v>
      </c>
      <c r="B19" s="171" t="s">
        <v>1</v>
      </c>
      <c r="C19" s="85"/>
      <c r="D19" s="212" t="s">
        <v>97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171" t="s">
        <v>100</v>
      </c>
      <c r="AE19" s="171"/>
      <c r="AF19" s="171"/>
      <c r="AG19" s="43"/>
      <c r="AH19" s="43"/>
      <c r="AI19" s="43"/>
      <c r="AJ19" s="44"/>
    </row>
    <row r="20" spans="1:36" ht="112.5" customHeight="1">
      <c r="A20" s="171"/>
      <c r="B20" s="171"/>
      <c r="C20" s="208" t="s">
        <v>98</v>
      </c>
      <c r="D20" s="208"/>
      <c r="E20" s="208"/>
      <c r="F20" s="208" t="s">
        <v>99</v>
      </c>
      <c r="G20" s="208"/>
      <c r="H20" s="207" t="s">
        <v>129</v>
      </c>
      <c r="I20" s="207"/>
      <c r="J20" s="208" t="s">
        <v>130</v>
      </c>
      <c r="K20" s="208"/>
      <c r="L20" s="207" t="s">
        <v>131</v>
      </c>
      <c r="M20" s="207"/>
      <c r="N20" s="208" t="s">
        <v>132</v>
      </c>
      <c r="O20" s="208"/>
      <c r="P20" s="208" t="s">
        <v>133</v>
      </c>
      <c r="Q20" s="208"/>
      <c r="R20" s="208" t="s">
        <v>134</v>
      </c>
      <c r="S20" s="208"/>
      <c r="T20" s="207" t="s">
        <v>135</v>
      </c>
      <c r="U20" s="207"/>
      <c r="V20" s="207" t="s">
        <v>136</v>
      </c>
      <c r="W20" s="207"/>
      <c r="X20" s="208" t="s">
        <v>137</v>
      </c>
      <c r="Y20" s="208"/>
      <c r="Z20" s="208" t="s">
        <v>138</v>
      </c>
      <c r="AA20" s="208"/>
      <c r="AB20" s="208" t="s">
        <v>139</v>
      </c>
      <c r="AC20" s="208"/>
      <c r="AD20" s="171"/>
      <c r="AE20" s="171"/>
      <c r="AF20" s="171"/>
      <c r="AG20" s="45"/>
      <c r="AH20" s="45"/>
      <c r="AI20" s="45"/>
      <c r="AJ20" s="46"/>
    </row>
    <row r="21" spans="1:36" ht="65.25" customHeight="1">
      <c r="A21" s="171"/>
      <c r="B21" s="171"/>
      <c r="C21" s="84" t="s">
        <v>89</v>
      </c>
      <c r="D21" s="70" t="s">
        <v>179</v>
      </c>
      <c r="E21" s="70" t="s">
        <v>205</v>
      </c>
      <c r="F21" s="70" t="s">
        <v>179</v>
      </c>
      <c r="G21" s="70" t="s">
        <v>205</v>
      </c>
      <c r="H21" s="70" t="s">
        <v>179</v>
      </c>
      <c r="I21" s="70" t="s">
        <v>205</v>
      </c>
      <c r="J21" s="70" t="s">
        <v>179</v>
      </c>
      <c r="K21" s="70" t="s">
        <v>205</v>
      </c>
      <c r="L21" s="70" t="s">
        <v>179</v>
      </c>
      <c r="M21" s="70" t="s">
        <v>205</v>
      </c>
      <c r="N21" s="70" t="s">
        <v>179</v>
      </c>
      <c r="O21" s="70" t="s">
        <v>205</v>
      </c>
      <c r="P21" s="70" t="s">
        <v>179</v>
      </c>
      <c r="Q21" s="70" t="s">
        <v>205</v>
      </c>
      <c r="R21" s="70" t="s">
        <v>179</v>
      </c>
      <c r="S21" s="70" t="s">
        <v>205</v>
      </c>
      <c r="T21" s="70" t="s">
        <v>179</v>
      </c>
      <c r="U21" s="70" t="s">
        <v>205</v>
      </c>
      <c r="V21" s="70" t="s">
        <v>179</v>
      </c>
      <c r="W21" s="70" t="s">
        <v>205</v>
      </c>
      <c r="X21" s="70" t="s">
        <v>179</v>
      </c>
      <c r="Y21" s="70" t="s">
        <v>205</v>
      </c>
      <c r="Z21" s="70" t="s">
        <v>179</v>
      </c>
      <c r="AA21" s="70" t="s">
        <v>205</v>
      </c>
      <c r="AB21" s="70" t="s">
        <v>179</v>
      </c>
      <c r="AC21" s="70" t="s">
        <v>205</v>
      </c>
      <c r="AD21" s="70" t="s">
        <v>179</v>
      </c>
      <c r="AE21" s="121" t="s">
        <v>205</v>
      </c>
      <c r="AF21" s="70" t="s">
        <v>141</v>
      </c>
      <c r="AG21" s="116" t="s">
        <v>101</v>
      </c>
      <c r="AH21" s="47" t="s">
        <v>62</v>
      </c>
      <c r="AI21" s="48" t="s">
        <v>63</v>
      </c>
      <c r="AJ21" s="48" t="s">
        <v>81</v>
      </c>
    </row>
    <row r="22" spans="1:36" ht="135.75" customHeight="1">
      <c r="A22" s="49" t="s">
        <v>47</v>
      </c>
      <c r="B22" s="10" t="s">
        <v>180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119">
        <f aca="true" t="shared" si="1" ref="AD22:AD30">SUM(AB22+D22+F22+H22+J22+L22+N22+P22+R22+T22+V22+X22+Z22)</f>
        <v>0</v>
      </c>
      <c r="AE22" s="117">
        <f aca="true" t="shared" si="2" ref="AE22:AE30">E22+G22+I22+K22+M22+O22+Q22+S22+U22+W22+Y22+AA22+AC22</f>
        <v>0</v>
      </c>
      <c r="AF22" s="49">
        <v>0</v>
      </c>
      <c r="AG22" s="54">
        <f t="shared" si="0"/>
        <v>0</v>
      </c>
      <c r="AH22" s="51">
        <v>0</v>
      </c>
      <c r="AI22" s="51">
        <v>0</v>
      </c>
      <c r="AJ22" s="51">
        <v>0</v>
      </c>
    </row>
    <row r="23" spans="1:36" ht="70.5" customHeight="1" hidden="1">
      <c r="A23" s="68" t="s">
        <v>51</v>
      </c>
      <c r="B23" s="10" t="s">
        <v>67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53">
        <v>0</v>
      </c>
      <c r="K23" s="42">
        <v>0</v>
      </c>
      <c r="L23" s="153">
        <v>0</v>
      </c>
      <c r="M23" s="153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53">
        <v>0</v>
      </c>
      <c r="V23" s="153">
        <v>0</v>
      </c>
      <c r="W23" s="153">
        <v>0</v>
      </c>
      <c r="X23" s="153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119">
        <f t="shared" si="1"/>
        <v>0</v>
      </c>
      <c r="AE23" s="117">
        <f t="shared" si="2"/>
        <v>0</v>
      </c>
      <c r="AF23" s="49"/>
      <c r="AG23" s="54">
        <f t="shared" si="0"/>
        <v>0</v>
      </c>
      <c r="AH23" s="119">
        <v>0</v>
      </c>
      <c r="AI23" s="119">
        <v>0</v>
      </c>
      <c r="AJ23" s="119">
        <v>0</v>
      </c>
    </row>
    <row r="24" spans="1:36" ht="60" customHeight="1" hidden="1">
      <c r="A24" s="68" t="s">
        <v>55</v>
      </c>
      <c r="B24" s="10" t="s">
        <v>68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53">
        <v>0</v>
      </c>
      <c r="K24" s="42">
        <v>0</v>
      </c>
      <c r="L24" s="153">
        <v>0</v>
      </c>
      <c r="M24" s="153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53">
        <v>0</v>
      </c>
      <c r="V24" s="153">
        <v>0</v>
      </c>
      <c r="W24" s="153">
        <v>0</v>
      </c>
      <c r="X24" s="153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119">
        <f t="shared" si="1"/>
        <v>0</v>
      </c>
      <c r="AE24" s="117">
        <f t="shared" si="2"/>
        <v>0</v>
      </c>
      <c r="AF24" s="49"/>
      <c r="AG24" s="54">
        <f t="shared" si="0"/>
        <v>0</v>
      </c>
      <c r="AH24" s="42">
        <v>0</v>
      </c>
      <c r="AI24" s="42">
        <v>0</v>
      </c>
      <c r="AJ24" s="42">
        <v>0</v>
      </c>
    </row>
    <row r="25" spans="1:36" ht="24" customHeight="1" hidden="1">
      <c r="A25" s="67" t="s">
        <v>69</v>
      </c>
      <c r="B25" s="10" t="s">
        <v>70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153">
        <v>0</v>
      </c>
      <c r="K25" s="42">
        <v>0</v>
      </c>
      <c r="L25" s="153">
        <v>0</v>
      </c>
      <c r="M25" s="153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53">
        <v>0</v>
      </c>
      <c r="V25" s="153">
        <v>0</v>
      </c>
      <c r="W25" s="153">
        <v>0</v>
      </c>
      <c r="X25" s="153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119">
        <f t="shared" si="1"/>
        <v>0</v>
      </c>
      <c r="AE25" s="117">
        <f t="shared" si="2"/>
        <v>0</v>
      </c>
      <c r="AF25" s="49"/>
      <c r="AG25" s="54">
        <f t="shared" si="0"/>
        <v>0</v>
      </c>
      <c r="AH25" s="49">
        <v>0</v>
      </c>
      <c r="AI25" s="49">
        <v>0</v>
      </c>
      <c r="AJ25" s="49">
        <v>0</v>
      </c>
    </row>
    <row r="26" spans="1:36" ht="137.25" customHeight="1">
      <c r="A26" s="49" t="s">
        <v>48</v>
      </c>
      <c r="B26" s="10" t="s">
        <v>181</v>
      </c>
      <c r="C26" s="42">
        <v>0</v>
      </c>
      <c r="D26" s="42">
        <v>0</v>
      </c>
      <c r="E26" s="42">
        <v>0</v>
      </c>
      <c r="F26" s="42">
        <v>0</v>
      </c>
      <c r="G26" s="42">
        <v>1.5</v>
      </c>
      <c r="H26" s="42">
        <v>0</v>
      </c>
      <c r="I26" s="42">
        <v>0</v>
      </c>
      <c r="J26" s="42">
        <v>0</v>
      </c>
      <c r="K26" s="42">
        <v>0</v>
      </c>
      <c r="L26" s="153">
        <v>0</v>
      </c>
      <c r="M26" s="153">
        <v>0</v>
      </c>
      <c r="N26" s="153">
        <v>5</v>
      </c>
      <c r="O26" s="153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153">
        <v>0</v>
      </c>
      <c r="AA26" s="42">
        <v>6</v>
      </c>
      <c r="AB26" s="42">
        <v>0</v>
      </c>
      <c r="AC26" s="42">
        <v>0</v>
      </c>
      <c r="AD26" s="119">
        <f t="shared" si="1"/>
        <v>5</v>
      </c>
      <c r="AE26" s="117">
        <f t="shared" si="2"/>
        <v>7.5</v>
      </c>
      <c r="AF26" s="76">
        <f>AE26/AD26*100</f>
        <v>150</v>
      </c>
      <c r="AG26" s="54">
        <f t="shared" si="0"/>
        <v>5</v>
      </c>
      <c r="AH26" s="49">
        <v>0</v>
      </c>
      <c r="AI26" s="49">
        <v>0</v>
      </c>
      <c r="AJ26" s="49">
        <v>0</v>
      </c>
    </row>
    <row r="27" spans="1:36" ht="91.5" customHeight="1">
      <c r="A27" s="49" t="s">
        <v>49</v>
      </c>
      <c r="B27" s="10" t="s">
        <v>54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153">
        <v>0</v>
      </c>
      <c r="J27" s="42">
        <v>0</v>
      </c>
      <c r="K27" s="42">
        <v>0</v>
      </c>
      <c r="L27" s="153">
        <v>0</v>
      </c>
      <c r="M27" s="153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153">
        <v>0</v>
      </c>
      <c r="W27" s="153">
        <v>0</v>
      </c>
      <c r="X27" s="42">
        <v>0</v>
      </c>
      <c r="Y27" s="42">
        <v>0</v>
      </c>
      <c r="Z27" s="42">
        <v>0</v>
      </c>
      <c r="AA27" s="42"/>
      <c r="AB27" s="42">
        <v>0</v>
      </c>
      <c r="AC27" s="153">
        <v>0</v>
      </c>
      <c r="AD27" s="119">
        <f t="shared" si="1"/>
        <v>0</v>
      </c>
      <c r="AE27" s="117">
        <f t="shared" si="2"/>
        <v>0</v>
      </c>
      <c r="AF27" s="49">
        <v>0</v>
      </c>
      <c r="AG27" s="54">
        <f t="shared" si="0"/>
        <v>0</v>
      </c>
      <c r="AH27" s="49">
        <v>0</v>
      </c>
      <c r="AI27" s="49">
        <v>0</v>
      </c>
      <c r="AJ27" s="49">
        <v>0</v>
      </c>
    </row>
    <row r="28" spans="1:36" ht="105" customHeight="1" hidden="1">
      <c r="A28" s="68" t="s">
        <v>52</v>
      </c>
      <c r="B28" s="10" t="s">
        <v>71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153">
        <v>0</v>
      </c>
      <c r="J28" s="153">
        <v>0</v>
      </c>
      <c r="K28" s="42">
        <v>0</v>
      </c>
      <c r="L28" s="153">
        <v>0</v>
      </c>
      <c r="M28" s="153">
        <v>0</v>
      </c>
      <c r="N28" s="42">
        <v>0</v>
      </c>
      <c r="O28" s="42">
        <v>0</v>
      </c>
      <c r="P28" s="42">
        <v>0</v>
      </c>
      <c r="Q28" s="42"/>
      <c r="R28" s="42">
        <v>0</v>
      </c>
      <c r="S28" s="42">
        <v>0</v>
      </c>
      <c r="T28" s="42">
        <v>0</v>
      </c>
      <c r="U28" s="153">
        <v>0</v>
      </c>
      <c r="V28" s="153">
        <v>0</v>
      </c>
      <c r="W28" s="153">
        <v>0</v>
      </c>
      <c r="X28" s="153">
        <v>0</v>
      </c>
      <c r="Y28" s="42">
        <v>0</v>
      </c>
      <c r="Z28" s="42">
        <v>0</v>
      </c>
      <c r="AA28" s="42"/>
      <c r="AB28" s="42">
        <v>0</v>
      </c>
      <c r="AC28" s="153">
        <v>0</v>
      </c>
      <c r="AD28" s="119">
        <f t="shared" si="1"/>
        <v>0</v>
      </c>
      <c r="AE28" s="117">
        <f t="shared" si="2"/>
        <v>0</v>
      </c>
      <c r="AF28" s="49">
        <v>0</v>
      </c>
      <c r="AG28" s="54">
        <f t="shared" si="0"/>
        <v>0</v>
      </c>
      <c r="AH28" s="49">
        <v>0</v>
      </c>
      <c r="AI28" s="49">
        <v>0</v>
      </c>
      <c r="AJ28" s="49">
        <v>0</v>
      </c>
    </row>
    <row r="29" spans="1:36" ht="192" customHeight="1">
      <c r="A29" s="49" t="s">
        <v>50</v>
      </c>
      <c r="B29" s="10" t="s">
        <v>38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153">
        <v>0</v>
      </c>
      <c r="M29" s="153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119">
        <f t="shared" si="1"/>
        <v>0</v>
      </c>
      <c r="AE29" s="117">
        <f t="shared" si="2"/>
        <v>0</v>
      </c>
      <c r="AF29" s="49">
        <v>0</v>
      </c>
      <c r="AG29" s="54">
        <f t="shared" si="0"/>
        <v>0</v>
      </c>
      <c r="AH29" s="49">
        <v>0</v>
      </c>
      <c r="AI29" s="49">
        <v>0</v>
      </c>
      <c r="AJ29" s="49">
        <v>0</v>
      </c>
    </row>
    <row r="30" spans="1:36" s="66" customFormat="1" ht="132" customHeight="1">
      <c r="A30" s="49" t="s">
        <v>53</v>
      </c>
      <c r="B30" s="10" t="s">
        <v>88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153">
        <v>0</v>
      </c>
      <c r="J30" s="153">
        <v>0</v>
      </c>
      <c r="K30" s="42">
        <v>0</v>
      </c>
      <c r="L30" s="153">
        <v>0</v>
      </c>
      <c r="M30" s="153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53">
        <v>0</v>
      </c>
      <c r="V30" s="42">
        <v>0</v>
      </c>
      <c r="W30" s="153">
        <v>0</v>
      </c>
      <c r="X30" s="153">
        <v>0</v>
      </c>
      <c r="Y30" s="42">
        <v>0</v>
      </c>
      <c r="Z30" s="42">
        <v>0</v>
      </c>
      <c r="AA30" s="42">
        <v>0</v>
      </c>
      <c r="AB30" s="42">
        <v>0</v>
      </c>
      <c r="AC30" s="153">
        <v>0</v>
      </c>
      <c r="AD30" s="153">
        <f t="shared" si="1"/>
        <v>0</v>
      </c>
      <c r="AE30" s="113">
        <f t="shared" si="2"/>
        <v>0</v>
      </c>
      <c r="AF30" s="49">
        <v>0</v>
      </c>
      <c r="AG30" s="116">
        <f t="shared" si="0"/>
        <v>0</v>
      </c>
      <c r="AH30" s="42">
        <v>0</v>
      </c>
      <c r="AI30" s="42">
        <v>0</v>
      </c>
      <c r="AJ30" s="42">
        <v>0</v>
      </c>
    </row>
    <row r="31" spans="1:36" ht="79.5" customHeight="1" hidden="1">
      <c r="A31" s="171" t="s">
        <v>0</v>
      </c>
      <c r="B31" s="172" t="s">
        <v>1</v>
      </c>
      <c r="C31" s="85"/>
      <c r="D31" s="220" t="s">
        <v>97</v>
      </c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171" t="s">
        <v>100</v>
      </c>
      <c r="AE31" s="171"/>
      <c r="AF31" s="49">
        <v>0</v>
      </c>
      <c r="AG31" s="52"/>
      <c r="AH31" s="52"/>
      <c r="AI31" s="52"/>
      <c r="AJ31" s="53"/>
    </row>
    <row r="32" spans="1:36" ht="64.5" customHeight="1" hidden="1">
      <c r="A32" s="171"/>
      <c r="B32" s="172"/>
      <c r="C32" s="178" t="s">
        <v>98</v>
      </c>
      <c r="D32" s="216"/>
      <c r="E32" s="179"/>
      <c r="F32" s="172" t="s">
        <v>99</v>
      </c>
      <c r="G32" s="172"/>
      <c r="H32" s="222" t="s">
        <v>129</v>
      </c>
      <c r="I32" s="215"/>
      <c r="J32" s="178" t="s">
        <v>130</v>
      </c>
      <c r="K32" s="179"/>
      <c r="L32" s="214" t="s">
        <v>131</v>
      </c>
      <c r="M32" s="215"/>
      <c r="N32" s="178" t="s">
        <v>132</v>
      </c>
      <c r="O32" s="216"/>
      <c r="P32" s="216" t="s">
        <v>133</v>
      </c>
      <c r="Q32" s="216"/>
      <c r="R32" s="172" t="s">
        <v>134</v>
      </c>
      <c r="S32" s="172"/>
      <c r="T32" s="219" t="s">
        <v>135</v>
      </c>
      <c r="U32" s="219"/>
      <c r="V32" s="219" t="s">
        <v>136</v>
      </c>
      <c r="W32" s="219"/>
      <c r="X32" s="178" t="s">
        <v>137</v>
      </c>
      <c r="Y32" s="179"/>
      <c r="Z32" s="178" t="s">
        <v>138</v>
      </c>
      <c r="AA32" s="216"/>
      <c r="AB32" s="172" t="s">
        <v>139</v>
      </c>
      <c r="AC32" s="178"/>
      <c r="AD32" s="171"/>
      <c r="AE32" s="171"/>
      <c r="AF32" s="49">
        <v>0</v>
      </c>
      <c r="AG32" s="55"/>
      <c r="AH32" s="55"/>
      <c r="AI32" s="55"/>
      <c r="AJ32" s="56"/>
    </row>
    <row r="33" spans="1:36" ht="33" customHeight="1" hidden="1">
      <c r="A33" s="171"/>
      <c r="B33" s="172"/>
      <c r="C33" s="42" t="s">
        <v>89</v>
      </c>
      <c r="D33" s="42" t="s">
        <v>127</v>
      </c>
      <c r="E33" s="42" t="s">
        <v>126</v>
      </c>
      <c r="F33" s="42" t="s">
        <v>128</v>
      </c>
      <c r="G33" s="42" t="s">
        <v>126</v>
      </c>
      <c r="H33" s="42" t="s">
        <v>128</v>
      </c>
      <c r="I33" s="42" t="s">
        <v>126</v>
      </c>
      <c r="J33" s="42" t="s">
        <v>128</v>
      </c>
      <c r="K33" s="42" t="s">
        <v>126</v>
      </c>
      <c r="L33" s="153" t="s">
        <v>128</v>
      </c>
      <c r="M33" s="153" t="s">
        <v>126</v>
      </c>
      <c r="N33" s="42" t="s">
        <v>128</v>
      </c>
      <c r="O33" s="42" t="s">
        <v>126</v>
      </c>
      <c r="P33" s="42" t="s">
        <v>128</v>
      </c>
      <c r="Q33" s="42" t="s">
        <v>126</v>
      </c>
      <c r="R33" s="42" t="s">
        <v>128</v>
      </c>
      <c r="S33" s="42" t="s">
        <v>126</v>
      </c>
      <c r="T33" s="42" t="s">
        <v>128</v>
      </c>
      <c r="U33" s="42" t="s">
        <v>126</v>
      </c>
      <c r="V33" s="42" t="s">
        <v>128</v>
      </c>
      <c r="W33" s="42" t="s">
        <v>126</v>
      </c>
      <c r="X33" s="42" t="s">
        <v>128</v>
      </c>
      <c r="Y33" s="42" t="s">
        <v>126</v>
      </c>
      <c r="Z33" s="42" t="s">
        <v>128</v>
      </c>
      <c r="AA33" s="42" t="s">
        <v>126</v>
      </c>
      <c r="AB33" s="42" t="s">
        <v>128</v>
      </c>
      <c r="AC33" s="153" t="s">
        <v>126</v>
      </c>
      <c r="AD33" s="119" t="s">
        <v>128</v>
      </c>
      <c r="AE33" s="117" t="s">
        <v>126</v>
      </c>
      <c r="AF33" s="49">
        <v>0</v>
      </c>
      <c r="AG33" s="54" t="s">
        <v>101</v>
      </c>
      <c r="AH33" s="57" t="s">
        <v>62</v>
      </c>
      <c r="AI33" s="58" t="s">
        <v>63</v>
      </c>
      <c r="AJ33" s="58" t="s">
        <v>81</v>
      </c>
    </row>
    <row r="34" spans="1:36" ht="123.75" customHeight="1">
      <c r="A34" s="67" t="s">
        <v>72</v>
      </c>
      <c r="B34" s="10" t="s">
        <v>73</v>
      </c>
      <c r="C34" s="42">
        <v>0</v>
      </c>
      <c r="D34" s="42">
        <v>7</v>
      </c>
      <c r="E34" s="42">
        <v>6.5</v>
      </c>
      <c r="F34" s="42">
        <v>0</v>
      </c>
      <c r="G34" s="42">
        <v>0</v>
      </c>
      <c r="H34" s="42">
        <v>12</v>
      </c>
      <c r="I34" s="153">
        <v>10.4</v>
      </c>
      <c r="J34" s="42">
        <v>8</v>
      </c>
      <c r="K34" s="42">
        <v>9.1</v>
      </c>
      <c r="L34" s="153">
        <v>6</v>
      </c>
      <c r="M34" s="153">
        <v>6</v>
      </c>
      <c r="N34" s="42">
        <v>9</v>
      </c>
      <c r="O34" s="42">
        <v>7.9</v>
      </c>
      <c r="P34" s="42">
        <v>20</v>
      </c>
      <c r="Q34" s="42">
        <v>31.6</v>
      </c>
      <c r="R34" s="42">
        <v>0</v>
      </c>
      <c r="S34" s="42">
        <v>3.3</v>
      </c>
      <c r="T34" s="42">
        <v>5</v>
      </c>
      <c r="U34" s="42">
        <v>1.2</v>
      </c>
      <c r="V34" s="42">
        <v>0</v>
      </c>
      <c r="W34" s="42">
        <v>0</v>
      </c>
      <c r="X34" s="42">
        <v>6</v>
      </c>
      <c r="Y34" s="42">
        <v>5.9</v>
      </c>
      <c r="Z34" s="42">
        <v>34</v>
      </c>
      <c r="AA34" s="42">
        <v>41</v>
      </c>
      <c r="AB34" s="42">
        <v>9</v>
      </c>
      <c r="AC34" s="42">
        <v>3.2</v>
      </c>
      <c r="AD34" s="119">
        <f aca="true" t="shared" si="3" ref="AD34:AD45">SUM(AB34+D34+F34+H34+J34+L34+N34+P34+R34+T34+V34+X34+Z34)</f>
        <v>116</v>
      </c>
      <c r="AE34" s="117">
        <f aca="true" t="shared" si="4" ref="AE34:AE45">E34+G34+I34+K34+M34+O34+Q34+S34+U34+W34+Y34+AA34+AC34</f>
        <v>126.10000000000001</v>
      </c>
      <c r="AF34" s="76">
        <f>AE34/AD34*100</f>
        <v>108.70689655172414</v>
      </c>
      <c r="AG34" s="54">
        <f t="shared" si="0"/>
        <v>116</v>
      </c>
      <c r="AH34" s="49">
        <v>0</v>
      </c>
      <c r="AI34" s="49">
        <v>0</v>
      </c>
      <c r="AJ34" s="49">
        <v>0</v>
      </c>
    </row>
    <row r="35" spans="1:36" ht="26.25" customHeight="1">
      <c r="A35" s="171" t="s">
        <v>0</v>
      </c>
      <c r="B35" s="171" t="s">
        <v>1</v>
      </c>
      <c r="C35" s="85"/>
      <c r="D35" s="212" t="s">
        <v>97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171" t="s">
        <v>100</v>
      </c>
      <c r="AE35" s="171"/>
      <c r="AF35" s="171"/>
      <c r="AG35" s="43"/>
      <c r="AH35" s="43"/>
      <c r="AI35" s="43"/>
      <c r="AJ35" s="44"/>
    </row>
    <row r="36" spans="1:36" ht="112.5" customHeight="1">
      <c r="A36" s="171"/>
      <c r="B36" s="171"/>
      <c r="C36" s="208" t="s">
        <v>98</v>
      </c>
      <c r="D36" s="208"/>
      <c r="E36" s="208"/>
      <c r="F36" s="208" t="s">
        <v>99</v>
      </c>
      <c r="G36" s="208"/>
      <c r="H36" s="207" t="s">
        <v>129</v>
      </c>
      <c r="I36" s="207"/>
      <c r="J36" s="208" t="s">
        <v>130</v>
      </c>
      <c r="K36" s="208"/>
      <c r="L36" s="207" t="s">
        <v>131</v>
      </c>
      <c r="M36" s="207"/>
      <c r="N36" s="208" t="s">
        <v>132</v>
      </c>
      <c r="O36" s="208"/>
      <c r="P36" s="208" t="s">
        <v>133</v>
      </c>
      <c r="Q36" s="208"/>
      <c r="R36" s="208" t="s">
        <v>134</v>
      </c>
      <c r="S36" s="208"/>
      <c r="T36" s="207" t="s">
        <v>135</v>
      </c>
      <c r="U36" s="207"/>
      <c r="V36" s="207" t="s">
        <v>136</v>
      </c>
      <c r="W36" s="207"/>
      <c r="X36" s="208" t="s">
        <v>137</v>
      </c>
      <c r="Y36" s="208"/>
      <c r="Z36" s="208" t="s">
        <v>138</v>
      </c>
      <c r="AA36" s="208"/>
      <c r="AB36" s="208" t="s">
        <v>139</v>
      </c>
      <c r="AC36" s="208"/>
      <c r="AD36" s="171"/>
      <c r="AE36" s="171"/>
      <c r="AF36" s="171"/>
      <c r="AG36" s="45"/>
      <c r="AH36" s="45"/>
      <c r="AI36" s="45"/>
      <c r="AJ36" s="46"/>
    </row>
    <row r="37" spans="1:36" ht="65.25" customHeight="1">
      <c r="A37" s="171"/>
      <c r="B37" s="171"/>
      <c r="C37" s="84" t="s">
        <v>89</v>
      </c>
      <c r="D37" s="70" t="s">
        <v>179</v>
      </c>
      <c r="E37" s="70" t="s">
        <v>205</v>
      </c>
      <c r="F37" s="70" t="s">
        <v>179</v>
      </c>
      <c r="G37" s="70" t="s">
        <v>205</v>
      </c>
      <c r="H37" s="70" t="s">
        <v>179</v>
      </c>
      <c r="I37" s="70" t="s">
        <v>205</v>
      </c>
      <c r="J37" s="70" t="s">
        <v>179</v>
      </c>
      <c r="K37" s="70" t="s">
        <v>205</v>
      </c>
      <c r="L37" s="70" t="s">
        <v>179</v>
      </c>
      <c r="M37" s="70" t="s">
        <v>205</v>
      </c>
      <c r="N37" s="70" t="s">
        <v>179</v>
      </c>
      <c r="O37" s="70" t="s">
        <v>205</v>
      </c>
      <c r="P37" s="70" t="s">
        <v>179</v>
      </c>
      <c r="Q37" s="70" t="s">
        <v>205</v>
      </c>
      <c r="R37" s="70" t="s">
        <v>179</v>
      </c>
      <c r="S37" s="70" t="s">
        <v>205</v>
      </c>
      <c r="T37" s="70" t="s">
        <v>179</v>
      </c>
      <c r="U37" s="70" t="s">
        <v>205</v>
      </c>
      <c r="V37" s="70" t="s">
        <v>179</v>
      </c>
      <c r="W37" s="70" t="s">
        <v>205</v>
      </c>
      <c r="X37" s="70" t="s">
        <v>179</v>
      </c>
      <c r="Y37" s="70" t="s">
        <v>205</v>
      </c>
      <c r="Z37" s="70" t="s">
        <v>179</v>
      </c>
      <c r="AA37" s="70" t="s">
        <v>205</v>
      </c>
      <c r="AB37" s="70" t="s">
        <v>179</v>
      </c>
      <c r="AC37" s="70" t="s">
        <v>205</v>
      </c>
      <c r="AD37" s="70" t="s">
        <v>179</v>
      </c>
      <c r="AE37" s="121" t="s">
        <v>205</v>
      </c>
      <c r="AF37" s="70" t="s">
        <v>141</v>
      </c>
      <c r="AG37" s="116" t="s">
        <v>101</v>
      </c>
      <c r="AH37" s="47" t="s">
        <v>62</v>
      </c>
      <c r="AI37" s="48" t="s">
        <v>63</v>
      </c>
      <c r="AJ37" s="48" t="s">
        <v>81</v>
      </c>
    </row>
    <row r="38" spans="1:36" ht="62.25" customHeight="1">
      <c r="A38" s="58">
        <v>2</v>
      </c>
      <c r="B38" s="26" t="s">
        <v>155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153">
        <v>0</v>
      </c>
      <c r="J38" s="153">
        <v>0</v>
      </c>
      <c r="K38" s="42">
        <v>0</v>
      </c>
      <c r="L38" s="153">
        <v>0</v>
      </c>
      <c r="M38" s="153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53">
        <v>0</v>
      </c>
      <c r="V38" s="153">
        <v>0</v>
      </c>
      <c r="W38" s="153">
        <v>0</v>
      </c>
      <c r="X38" s="153">
        <v>0</v>
      </c>
      <c r="Y38" s="42">
        <v>0</v>
      </c>
      <c r="Z38" s="42">
        <v>0</v>
      </c>
      <c r="AA38" s="42">
        <v>0</v>
      </c>
      <c r="AB38" s="42">
        <v>0</v>
      </c>
      <c r="AC38" s="153">
        <v>0</v>
      </c>
      <c r="AD38" s="119">
        <f t="shared" si="3"/>
        <v>0</v>
      </c>
      <c r="AE38" s="117">
        <f t="shared" si="4"/>
        <v>0</v>
      </c>
      <c r="AF38" s="49">
        <v>0</v>
      </c>
      <c r="AG38" s="54">
        <f t="shared" si="0"/>
        <v>0</v>
      </c>
      <c r="AH38" s="49">
        <v>0</v>
      </c>
      <c r="AI38" s="49">
        <v>0</v>
      </c>
      <c r="AJ38" s="49">
        <v>0</v>
      </c>
    </row>
    <row r="39" spans="1:36" ht="60.75" customHeight="1">
      <c r="A39" s="58">
        <v>3</v>
      </c>
      <c r="B39" s="26" t="s">
        <v>154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153">
        <v>0</v>
      </c>
      <c r="J39" s="153">
        <v>0</v>
      </c>
      <c r="K39" s="42">
        <v>0</v>
      </c>
      <c r="L39" s="153">
        <v>0</v>
      </c>
      <c r="M39" s="153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53">
        <v>0</v>
      </c>
      <c r="V39" s="153">
        <v>0</v>
      </c>
      <c r="W39" s="153">
        <v>0</v>
      </c>
      <c r="X39" s="153">
        <v>0</v>
      </c>
      <c r="Y39" s="42">
        <v>0</v>
      </c>
      <c r="Z39" s="42">
        <v>0</v>
      </c>
      <c r="AA39" s="42">
        <v>0</v>
      </c>
      <c r="AB39" s="42">
        <v>0</v>
      </c>
      <c r="AC39" s="153">
        <v>0</v>
      </c>
      <c r="AD39" s="119">
        <f t="shared" si="3"/>
        <v>0</v>
      </c>
      <c r="AE39" s="117">
        <f t="shared" si="4"/>
        <v>0</v>
      </c>
      <c r="AF39" s="49">
        <v>0</v>
      </c>
      <c r="AG39" s="54">
        <f t="shared" si="0"/>
        <v>0</v>
      </c>
      <c r="AH39" s="49">
        <v>0</v>
      </c>
      <c r="AI39" s="49">
        <v>0</v>
      </c>
      <c r="AJ39" s="49">
        <v>0</v>
      </c>
    </row>
    <row r="40" spans="1:36" ht="89.25" customHeight="1">
      <c r="A40" s="69" t="s">
        <v>57</v>
      </c>
      <c r="B40" s="10" t="s">
        <v>40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153">
        <v>0</v>
      </c>
      <c r="J40" s="153">
        <v>0</v>
      </c>
      <c r="K40" s="42">
        <v>0</v>
      </c>
      <c r="L40" s="153">
        <v>0</v>
      </c>
      <c r="M40" s="153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53">
        <v>0</v>
      </c>
      <c r="V40" s="153">
        <v>0</v>
      </c>
      <c r="W40" s="153">
        <v>0</v>
      </c>
      <c r="X40" s="153">
        <v>0</v>
      </c>
      <c r="Y40" s="42">
        <v>0</v>
      </c>
      <c r="Z40" s="42">
        <v>0</v>
      </c>
      <c r="AA40" s="42">
        <v>0</v>
      </c>
      <c r="AB40" s="42">
        <v>0</v>
      </c>
      <c r="AC40" s="153">
        <v>0</v>
      </c>
      <c r="AD40" s="119">
        <f t="shared" si="3"/>
        <v>0</v>
      </c>
      <c r="AE40" s="117">
        <f t="shared" si="4"/>
        <v>0</v>
      </c>
      <c r="AF40" s="49">
        <v>0</v>
      </c>
      <c r="AG40" s="54">
        <f t="shared" si="0"/>
        <v>0</v>
      </c>
      <c r="AH40" s="49">
        <v>0</v>
      </c>
      <c r="AI40" s="49">
        <v>0</v>
      </c>
      <c r="AJ40" s="49">
        <v>0</v>
      </c>
    </row>
    <row r="41" spans="1:36" ht="82.5" customHeight="1">
      <c r="A41" s="69" t="s">
        <v>58</v>
      </c>
      <c r="B41" s="10" t="s">
        <v>41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153">
        <v>0</v>
      </c>
      <c r="J41" s="153">
        <v>0</v>
      </c>
      <c r="K41" s="42">
        <v>0</v>
      </c>
      <c r="L41" s="153">
        <v>0</v>
      </c>
      <c r="M41" s="153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53">
        <v>0</v>
      </c>
      <c r="V41" s="153">
        <v>0</v>
      </c>
      <c r="W41" s="153">
        <v>0</v>
      </c>
      <c r="X41" s="153">
        <v>0</v>
      </c>
      <c r="Y41" s="42">
        <v>0</v>
      </c>
      <c r="Z41" s="42">
        <v>0</v>
      </c>
      <c r="AA41" s="42">
        <v>0</v>
      </c>
      <c r="AB41" s="42">
        <v>0</v>
      </c>
      <c r="AC41" s="153">
        <v>0</v>
      </c>
      <c r="AD41" s="119">
        <f t="shared" si="3"/>
        <v>0</v>
      </c>
      <c r="AE41" s="117">
        <f t="shared" si="4"/>
        <v>0</v>
      </c>
      <c r="AF41" s="49">
        <v>0</v>
      </c>
      <c r="AG41" s="54">
        <f t="shared" si="0"/>
        <v>0</v>
      </c>
      <c r="AH41" s="49">
        <v>0</v>
      </c>
      <c r="AI41" s="49">
        <v>0</v>
      </c>
      <c r="AJ41" s="49">
        <v>0</v>
      </c>
    </row>
    <row r="42" spans="1:36" ht="49.5" customHeight="1">
      <c r="A42" s="69" t="s">
        <v>59</v>
      </c>
      <c r="B42" s="10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153">
        <v>0</v>
      </c>
      <c r="M42" s="153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119">
        <f t="shared" si="3"/>
        <v>0</v>
      </c>
      <c r="AE42" s="117">
        <f t="shared" si="4"/>
        <v>0</v>
      </c>
      <c r="AF42" s="49">
        <v>0</v>
      </c>
      <c r="AG42" s="54">
        <f t="shared" si="0"/>
        <v>0</v>
      </c>
      <c r="AH42" s="49">
        <v>0</v>
      </c>
      <c r="AI42" s="49">
        <v>0</v>
      </c>
      <c r="AJ42" s="49">
        <v>0</v>
      </c>
    </row>
    <row r="43" spans="1:36" ht="150" customHeight="1">
      <c r="A43" s="58">
        <v>4</v>
      </c>
      <c r="B43" s="26" t="s">
        <v>151</v>
      </c>
      <c r="C43" s="42">
        <v>5</v>
      </c>
      <c r="D43" s="42">
        <v>5</v>
      </c>
      <c r="E43" s="42">
        <v>2</v>
      </c>
      <c r="F43" s="42">
        <v>5</v>
      </c>
      <c r="G43" s="42">
        <v>2</v>
      </c>
      <c r="H43" s="42">
        <v>5</v>
      </c>
      <c r="I43" s="42">
        <v>0</v>
      </c>
      <c r="J43" s="42">
        <v>5</v>
      </c>
      <c r="K43" s="42">
        <v>0</v>
      </c>
      <c r="L43" s="153">
        <v>5</v>
      </c>
      <c r="M43" s="153">
        <v>2</v>
      </c>
      <c r="N43" s="42">
        <v>5</v>
      </c>
      <c r="O43" s="42">
        <v>0</v>
      </c>
      <c r="P43" s="42">
        <v>5</v>
      </c>
      <c r="Q43" s="42">
        <v>0</v>
      </c>
      <c r="R43" s="42">
        <v>5</v>
      </c>
      <c r="S43" s="42">
        <v>2</v>
      </c>
      <c r="T43" s="42">
        <v>5</v>
      </c>
      <c r="U43" s="42">
        <v>0</v>
      </c>
      <c r="V43" s="42">
        <v>5</v>
      </c>
      <c r="W43" s="42">
        <v>0</v>
      </c>
      <c r="X43" s="42">
        <v>5</v>
      </c>
      <c r="Y43" s="42">
        <v>2</v>
      </c>
      <c r="Z43" s="42">
        <v>5</v>
      </c>
      <c r="AA43" s="42">
        <v>2</v>
      </c>
      <c r="AB43" s="42">
        <v>5</v>
      </c>
      <c r="AC43" s="42">
        <v>4</v>
      </c>
      <c r="AD43" s="119">
        <f t="shared" si="3"/>
        <v>65</v>
      </c>
      <c r="AE43" s="117">
        <f t="shared" si="4"/>
        <v>16</v>
      </c>
      <c r="AF43" s="76">
        <f>AE43/AD43*100</f>
        <v>24.615384615384617</v>
      </c>
      <c r="AG43" s="54">
        <f t="shared" si="0"/>
        <v>65</v>
      </c>
      <c r="AH43" s="51">
        <v>0</v>
      </c>
      <c r="AI43" s="51">
        <v>0</v>
      </c>
      <c r="AJ43" s="51">
        <v>0</v>
      </c>
    </row>
    <row r="44" spans="1:36" ht="98.25" customHeight="1">
      <c r="A44" s="58">
        <v>5</v>
      </c>
      <c r="B44" s="26" t="s">
        <v>152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153">
        <v>0</v>
      </c>
      <c r="J44" s="153">
        <v>0</v>
      </c>
      <c r="K44" s="42">
        <v>0</v>
      </c>
      <c r="L44" s="153">
        <v>0</v>
      </c>
      <c r="M44" s="153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53">
        <v>0</v>
      </c>
      <c r="V44" s="153">
        <v>0</v>
      </c>
      <c r="W44" s="153">
        <v>0</v>
      </c>
      <c r="X44" s="153">
        <v>0</v>
      </c>
      <c r="Y44" s="42">
        <v>0</v>
      </c>
      <c r="Z44" s="42">
        <v>0</v>
      </c>
      <c r="AA44" s="42">
        <v>0</v>
      </c>
      <c r="AB44" s="42">
        <v>0</v>
      </c>
      <c r="AC44" s="153">
        <v>0</v>
      </c>
      <c r="AD44" s="119">
        <f t="shared" si="3"/>
        <v>0</v>
      </c>
      <c r="AE44" s="117">
        <f t="shared" si="4"/>
        <v>0</v>
      </c>
      <c r="AF44" s="49">
        <v>0</v>
      </c>
      <c r="AG44" s="54">
        <f t="shared" si="0"/>
        <v>0</v>
      </c>
      <c r="AH44" s="51">
        <v>0</v>
      </c>
      <c r="AI44" s="51">
        <v>0</v>
      </c>
      <c r="AJ44" s="51">
        <v>0</v>
      </c>
    </row>
    <row r="45" spans="1:36" ht="123" customHeight="1">
      <c r="A45" s="58">
        <v>6</v>
      </c>
      <c r="B45" s="26" t="s">
        <v>153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153">
        <v>0</v>
      </c>
      <c r="J45" s="153">
        <v>0</v>
      </c>
      <c r="K45" s="42">
        <v>0</v>
      </c>
      <c r="L45" s="153">
        <v>0</v>
      </c>
      <c r="M45" s="153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53">
        <v>0</v>
      </c>
      <c r="V45" s="153">
        <v>0</v>
      </c>
      <c r="W45" s="153">
        <v>0</v>
      </c>
      <c r="X45" s="153">
        <v>0</v>
      </c>
      <c r="Y45" s="42">
        <v>0</v>
      </c>
      <c r="Z45" s="42">
        <v>0</v>
      </c>
      <c r="AA45" s="42">
        <v>0</v>
      </c>
      <c r="AB45" s="42">
        <v>0</v>
      </c>
      <c r="AC45" s="153">
        <v>0</v>
      </c>
      <c r="AD45" s="119">
        <f t="shared" si="3"/>
        <v>0</v>
      </c>
      <c r="AE45" s="117">
        <f t="shared" si="4"/>
        <v>0</v>
      </c>
      <c r="AF45" s="49">
        <v>0</v>
      </c>
      <c r="AG45" s="54">
        <f t="shared" si="0"/>
        <v>0</v>
      </c>
      <c r="AH45" s="51">
        <v>0</v>
      </c>
      <c r="AI45" s="51">
        <v>0</v>
      </c>
      <c r="AJ45" s="51">
        <v>0</v>
      </c>
    </row>
    <row r="46" spans="1:36" s="66" customFormat="1" ht="31.5" customHeight="1">
      <c r="A46" s="42"/>
      <c r="B46" s="18" t="s">
        <v>3</v>
      </c>
      <c r="C46" s="59">
        <f aca="true" t="shared" si="5" ref="C46:AJ46">C15+C16+C17+C22+C26+C27+C29+C30+C34+C38+C40+C41+C42+C43+C44+C45</f>
        <v>5</v>
      </c>
      <c r="D46" s="154">
        <f t="shared" si="5"/>
        <v>22</v>
      </c>
      <c r="E46" s="154">
        <f t="shared" si="5"/>
        <v>8.5</v>
      </c>
      <c r="F46" s="154">
        <f t="shared" si="5"/>
        <v>15</v>
      </c>
      <c r="G46" s="154">
        <f t="shared" si="5"/>
        <v>3.5</v>
      </c>
      <c r="H46" s="154">
        <f t="shared" si="5"/>
        <v>27</v>
      </c>
      <c r="I46" s="154">
        <f t="shared" si="5"/>
        <v>10.4</v>
      </c>
      <c r="J46" s="154">
        <f t="shared" si="5"/>
        <v>23</v>
      </c>
      <c r="K46" s="154">
        <f t="shared" si="5"/>
        <v>17.9</v>
      </c>
      <c r="L46" s="155">
        <f t="shared" si="5"/>
        <v>21</v>
      </c>
      <c r="M46" s="155">
        <f t="shared" si="5"/>
        <v>8</v>
      </c>
      <c r="N46" s="154">
        <f t="shared" si="5"/>
        <v>29</v>
      </c>
      <c r="O46" s="154">
        <f t="shared" si="5"/>
        <v>8.9</v>
      </c>
      <c r="P46" s="154">
        <f t="shared" si="5"/>
        <v>35</v>
      </c>
      <c r="Q46" s="154">
        <f t="shared" si="5"/>
        <v>31.6</v>
      </c>
      <c r="R46" s="154">
        <f t="shared" si="5"/>
        <v>15</v>
      </c>
      <c r="S46" s="154">
        <f t="shared" si="5"/>
        <v>7.1</v>
      </c>
      <c r="T46" s="154">
        <f t="shared" si="5"/>
        <v>20</v>
      </c>
      <c r="U46" s="154">
        <f t="shared" si="5"/>
        <v>1.2</v>
      </c>
      <c r="V46" s="154">
        <f t="shared" si="5"/>
        <v>15</v>
      </c>
      <c r="W46" s="154">
        <f t="shared" si="5"/>
        <v>0</v>
      </c>
      <c r="X46" s="154">
        <f t="shared" si="5"/>
        <v>21</v>
      </c>
      <c r="Y46" s="154">
        <f t="shared" si="5"/>
        <v>7.9</v>
      </c>
      <c r="Z46" s="154">
        <f t="shared" si="5"/>
        <v>59</v>
      </c>
      <c r="AA46" s="154">
        <f t="shared" si="5"/>
        <v>59</v>
      </c>
      <c r="AB46" s="59">
        <f t="shared" si="5"/>
        <v>34</v>
      </c>
      <c r="AC46" s="59">
        <f t="shared" si="5"/>
        <v>7.2</v>
      </c>
      <c r="AD46" s="60">
        <f t="shared" si="5"/>
        <v>336</v>
      </c>
      <c r="AE46" s="122">
        <f t="shared" si="5"/>
        <v>171.20000000000002</v>
      </c>
      <c r="AF46" s="76">
        <f>AE46/AD46*100</f>
        <v>50.95238095238096</v>
      </c>
      <c r="AG46" s="123">
        <f t="shared" si="5"/>
        <v>336</v>
      </c>
      <c r="AH46" s="59">
        <f t="shared" si="5"/>
        <v>0</v>
      </c>
      <c r="AI46" s="59">
        <f t="shared" si="5"/>
        <v>0</v>
      </c>
      <c r="AJ46" s="59">
        <f t="shared" si="5"/>
        <v>0</v>
      </c>
    </row>
    <row r="47" spans="1:32" ht="18.75" hidden="1">
      <c r="A47" s="49"/>
      <c r="B47" s="49" t="s">
        <v>3</v>
      </c>
      <c r="G47" s="62"/>
      <c r="AD47" s="61" t="e">
        <f>SUM(AB47+#REF!+F47+H47+J47+L47+N47+P47+R47+T47+V47+X47+Z47)</f>
        <v>#REF!</v>
      </c>
      <c r="AE47" s="62"/>
      <c r="AF47" s="118"/>
    </row>
    <row r="48" spans="2:32" ht="43.5" customHeight="1">
      <c r="B48" s="209" t="s">
        <v>213</v>
      </c>
      <c r="C48" s="209"/>
      <c r="D48" s="209"/>
      <c r="E48" s="135"/>
      <c r="F48" s="82"/>
      <c r="I48" s="217"/>
      <c r="J48" s="217"/>
      <c r="N48" s="136"/>
      <c r="AF48" s="124"/>
    </row>
    <row r="49" spans="2:32" ht="18.75">
      <c r="B49" s="63"/>
      <c r="AF49" s="124"/>
    </row>
    <row r="50" spans="2:32" ht="18.75">
      <c r="B50" s="63"/>
      <c r="AF50" s="124"/>
    </row>
    <row r="51" spans="2:32" ht="18.75">
      <c r="B51" s="63"/>
      <c r="AF51" s="124"/>
    </row>
    <row r="52" spans="2:32" ht="18.75">
      <c r="B52" s="63"/>
      <c r="AF52" s="124"/>
    </row>
    <row r="53" spans="2:32" ht="18.75">
      <c r="B53" s="63"/>
      <c r="AF53" s="124"/>
    </row>
    <row r="54" spans="2:32" ht="18.75">
      <c r="B54" s="63"/>
      <c r="AF54" s="124"/>
    </row>
    <row r="55" spans="2:32" ht="18.75">
      <c r="B55" s="63"/>
      <c r="AF55" s="124"/>
    </row>
    <row r="56" spans="2:32" ht="18.75">
      <c r="B56" s="63"/>
      <c r="AF56" s="124"/>
    </row>
    <row r="57" spans="2:32" ht="18.75">
      <c r="B57" s="63"/>
      <c r="AF57" s="124"/>
    </row>
    <row r="58" spans="2:32" ht="18.75">
      <c r="B58" s="63"/>
      <c r="AF58" s="124"/>
    </row>
    <row r="59" spans="2:32" ht="18.75">
      <c r="B59" s="63"/>
      <c r="AF59" s="124"/>
    </row>
    <row r="60" spans="2:32" ht="18.75">
      <c r="B60" s="63"/>
      <c r="AF60" s="124"/>
    </row>
    <row r="61" spans="2:32" ht="18.75">
      <c r="B61" s="63"/>
      <c r="AF61" s="124"/>
    </row>
    <row r="62" spans="2:32" ht="18.75">
      <c r="B62" s="63"/>
      <c r="AF62" s="124"/>
    </row>
    <row r="63" ht="18.75">
      <c r="AF63" s="124"/>
    </row>
    <row r="64" ht="18.75">
      <c r="AF64" s="124"/>
    </row>
    <row r="65" ht="18.75">
      <c r="AF65" s="124"/>
    </row>
    <row r="66" ht="18.75">
      <c r="AF66" s="124"/>
    </row>
    <row r="67" ht="18.75">
      <c r="AF67" s="124"/>
    </row>
    <row r="68" ht="18.75">
      <c r="AF68" s="124"/>
    </row>
    <row r="69" ht="18.75">
      <c r="AF69" s="124"/>
    </row>
    <row r="70" ht="18.75">
      <c r="AF70" s="124"/>
    </row>
    <row r="71" ht="18.75">
      <c r="AF71" s="124"/>
    </row>
    <row r="72" ht="18.75">
      <c r="AF72" s="124"/>
    </row>
    <row r="73" ht="18.75">
      <c r="AF73" s="124"/>
    </row>
    <row r="74" ht="18.75">
      <c r="AF74" s="124"/>
    </row>
    <row r="75" ht="18.75">
      <c r="AF75" s="124"/>
    </row>
    <row r="76" ht="18.75">
      <c r="AF76" s="124"/>
    </row>
    <row r="77" ht="18.75">
      <c r="AF77" s="124"/>
    </row>
    <row r="78" ht="18.75">
      <c r="AF78" s="124"/>
    </row>
    <row r="79" ht="18.75">
      <c r="AF79" s="124"/>
    </row>
    <row r="80" ht="18.75">
      <c r="AF80" s="124"/>
    </row>
    <row r="81" ht="18.75">
      <c r="AF81" s="124"/>
    </row>
    <row r="82" ht="18.75">
      <c r="AF82" s="124"/>
    </row>
    <row r="83" ht="18.75">
      <c r="AF83" s="124"/>
    </row>
    <row r="84" ht="18.75">
      <c r="AF84" s="124"/>
    </row>
    <row r="85" ht="18.75">
      <c r="AF85" s="124"/>
    </row>
    <row r="86" ht="18.75">
      <c r="AF86" s="124"/>
    </row>
    <row r="87" ht="18.75">
      <c r="AF87" s="124"/>
    </row>
    <row r="88" ht="18.75">
      <c r="AF88" s="124"/>
    </row>
    <row r="89" ht="18.75">
      <c r="AF89" s="124"/>
    </row>
    <row r="90" ht="18.75">
      <c r="AF90" s="124"/>
    </row>
    <row r="91" ht="18.75">
      <c r="AF91" s="124"/>
    </row>
    <row r="92" ht="18.75">
      <c r="AF92" s="124"/>
    </row>
    <row r="93" ht="18.75">
      <c r="AF93" s="124"/>
    </row>
    <row r="94" ht="18.75">
      <c r="AF94" s="124"/>
    </row>
    <row r="95" ht="18.75">
      <c r="AF95" s="124"/>
    </row>
    <row r="96" ht="18.75">
      <c r="AF96" s="124"/>
    </row>
    <row r="97" ht="18.75">
      <c r="AF97" s="124"/>
    </row>
    <row r="98" ht="18.75">
      <c r="AF98" s="124"/>
    </row>
    <row r="99" ht="18.75">
      <c r="AF99" s="124"/>
    </row>
    <row r="100" ht="18.75">
      <c r="AF100" s="124"/>
    </row>
    <row r="101" ht="18.75">
      <c r="AF101" s="124"/>
    </row>
  </sheetData>
  <sheetProtection/>
  <mergeCells count="78">
    <mergeCell ref="Z20:AA20"/>
    <mergeCell ref="AB20:AC20"/>
    <mergeCell ref="D31:AC31"/>
    <mergeCell ref="H20:I20"/>
    <mergeCell ref="AD31:AE32"/>
    <mergeCell ref="C32:E32"/>
    <mergeCell ref="F32:G32"/>
    <mergeCell ref="H32:I32"/>
    <mergeCell ref="J32:K32"/>
    <mergeCell ref="C20:E20"/>
    <mergeCell ref="AD35:AF36"/>
    <mergeCell ref="X32:Y32"/>
    <mergeCell ref="Z32:AA32"/>
    <mergeCell ref="AB32:AC32"/>
    <mergeCell ref="P12:Q12"/>
    <mergeCell ref="R12:S12"/>
    <mergeCell ref="T12:U12"/>
    <mergeCell ref="V12:W12"/>
    <mergeCell ref="V32:W32"/>
    <mergeCell ref="D19:AC19"/>
    <mergeCell ref="T20:U20"/>
    <mergeCell ref="B19:B21"/>
    <mergeCell ref="A6:F6"/>
    <mergeCell ref="A11:A13"/>
    <mergeCell ref="B11:B13"/>
    <mergeCell ref="L20:M20"/>
    <mergeCell ref="C12:E12"/>
    <mergeCell ref="F12:G12"/>
    <mergeCell ref="N20:O20"/>
    <mergeCell ref="R20:S20"/>
    <mergeCell ref="I48:J48"/>
    <mergeCell ref="D11:AC11"/>
    <mergeCell ref="AB12:AC12"/>
    <mergeCell ref="A31:A33"/>
    <mergeCell ref="X12:Y12"/>
    <mergeCell ref="A19:A21"/>
    <mergeCell ref="H12:I12"/>
    <mergeCell ref="J12:K12"/>
    <mergeCell ref="L12:M12"/>
    <mergeCell ref="T32:U32"/>
    <mergeCell ref="N12:O12"/>
    <mergeCell ref="B31:B33"/>
    <mergeCell ref="L32:M32"/>
    <mergeCell ref="N32:O32"/>
    <mergeCell ref="P32:Q32"/>
    <mergeCell ref="R32:S32"/>
    <mergeCell ref="F20:G20"/>
    <mergeCell ref="J20:K20"/>
    <mergeCell ref="B48:D48"/>
    <mergeCell ref="A3:R3"/>
    <mergeCell ref="A4:R4"/>
    <mergeCell ref="A5:R5"/>
    <mergeCell ref="A10:R10"/>
    <mergeCell ref="S10:T10"/>
    <mergeCell ref="A35:A37"/>
    <mergeCell ref="B35:B37"/>
    <mergeCell ref="D35:AC35"/>
    <mergeCell ref="C36:E36"/>
    <mergeCell ref="F36:G36"/>
    <mergeCell ref="Z36:AA36"/>
    <mergeCell ref="AB10:AC10"/>
    <mergeCell ref="AD10:AE10"/>
    <mergeCell ref="AB36:AC36"/>
    <mergeCell ref="N36:O36"/>
    <mergeCell ref="P36:Q36"/>
    <mergeCell ref="R36:S36"/>
    <mergeCell ref="Z12:AA12"/>
    <mergeCell ref="AD11:AF12"/>
    <mergeCell ref="AD19:AF20"/>
    <mergeCell ref="T36:U36"/>
    <mergeCell ref="V36:W36"/>
    <mergeCell ref="X36:Y36"/>
    <mergeCell ref="P20:Q20"/>
    <mergeCell ref="H36:I36"/>
    <mergeCell ref="J36:K36"/>
    <mergeCell ref="L36:M36"/>
    <mergeCell ref="V20:W20"/>
    <mergeCell ref="X20:Y20"/>
  </mergeCells>
  <printOptions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Адм.Ракитянского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Шатило О.А.</dc:creator>
  <cp:keywords/>
  <dc:description/>
  <cp:lastModifiedBy>Economika_Shkileva</cp:lastModifiedBy>
  <cp:lastPrinted>2023-02-03T11:47:14Z</cp:lastPrinted>
  <dcterms:created xsi:type="dcterms:W3CDTF">2010-11-10T13:14:12Z</dcterms:created>
  <dcterms:modified xsi:type="dcterms:W3CDTF">2023-02-03T13:54:29Z</dcterms:modified>
  <cp:category/>
  <cp:version/>
  <cp:contentType/>
  <cp:contentStatus/>
</cp:coreProperties>
</file>