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расходы 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<sst xmlns="http://schemas.openxmlformats.org/spreadsheetml/2006/main" count="74" uniqueCount="73">
  <si>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 xml:space="preserve">                               </t>
  </si>
  <si>
    <t>Выполнение годового  плана</t>
  </si>
  <si>
    <t>Расходы</t>
  </si>
  <si>
    <t>Общегосударственные  вопросы</t>
  </si>
  <si>
    <t>Функционирование законодательных органов муниципальных образований</t>
  </si>
  <si>
    <t>Функционирование органов исполнительной власти</t>
  </si>
  <si>
    <t>Обеспечение проведения выборов</t>
  </si>
  <si>
    <t>Другие общегосударственные вопросы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</si>
  <si>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</si>
  <si>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</si>
  <si>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</si>
  <si>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</si>
  <si>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</t>
  </si>
  <si>
    <t>Обеспечение пожарной безопасности</t>
  </si>
  <si>
    <t>Национальная экономика</t>
  </si>
  <si>
    <t>Общеэкономические вопросы</t>
  </si>
  <si>
    <t>Сельское хозяйство</t>
  </si>
  <si>
    <t>Водное хозяйство</t>
  </si>
  <si>
    <t>Дорожное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</si>
  <si>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</si>
  <si>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</si>
  <si>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</si>
  <si>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</si>
  <si>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</si>
  <si>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</si>
  <si>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</si>
  <si>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</si>
  <si>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</si>
  <si>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</si>
  <si>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</si>
  <si>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</si>
  <si>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</si>
  <si>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</si>
  <si>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кинематография,ср-ва мас.инф-ии</t>
  </si>
  <si>
    <t>Культура</t>
  </si>
  <si>
    <t>Другие вопросы в области культуры</t>
  </si>
  <si>
    <t>Здравоохранение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</si>
  <si>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</si>
  <si>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</si>
  <si>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</si>
  <si>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</si>
  <si>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</si>
  <si>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соцполитики</t>
  </si>
  <si>
    <t>Физическая культура и спорт</t>
  </si>
  <si>
    <t>Массовый спорт</t>
  </si>
  <si>
    <t>Другие вопросы в области  спорта</t>
  </si>
  <si>
    <t>год</t>
  </si>
  <si>
    <t>Периодическая печать и издательства</t>
  </si>
  <si>
    <t>Средства массовой информации</t>
  </si>
  <si>
    <t>Мобилизационная подготовка экономики</t>
  </si>
  <si>
    <t>Другие вопросы в области национальной безопасности</t>
  </si>
  <si>
    <t xml:space="preserve">                                                                    СПРАВКА</t>
  </si>
  <si>
    <t>тыс.руб.</t>
  </si>
  <si>
    <t>Обеспечение деятельности финансовых,налоговых и таможенных органов и органов финансового надзора</t>
  </si>
  <si>
    <t>Судебная система</t>
  </si>
  <si>
    <t>утвержденный план</t>
  </si>
  <si>
    <t>уточненный план</t>
  </si>
  <si>
    <t>утвержденного</t>
  </si>
  <si>
    <t>уточненного</t>
  </si>
  <si>
    <t>Охрана объектов растительного и животного мира и среды их обитания</t>
  </si>
  <si>
    <t>Дополнительное образование</t>
  </si>
  <si>
    <t>Органы юстиции</t>
  </si>
  <si>
    <t xml:space="preserve">Факт за    2020 года </t>
  </si>
  <si>
    <t>План на 2021 год</t>
  </si>
  <si>
    <t>темп роста 2021 года к 2020году (%)</t>
  </si>
  <si>
    <t>Заместитель главы администрации района по финансам и экономике-начальник  управления финансов и бюджетной политики</t>
  </si>
  <si>
    <t xml:space="preserve"> О.А.Шатило</t>
  </si>
  <si>
    <t>Другие вопросы в области здравоохранения</t>
  </si>
  <si>
    <t>кассовый план 9 мес-в</t>
  </si>
  <si>
    <t>9 месяцев</t>
  </si>
  <si>
    <t>в т.ч. январь-сентябрь</t>
  </si>
  <si>
    <t>Факт за январь-сентябрь 2021 год</t>
  </si>
  <si>
    <t>об исполнении расходной части консолидированного бюджета Ракитянского района за 9 месяцев 2020-2021 г.г.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</si>
</sst>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1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12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172" fontId="3" fillId="0" borderId="2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0" fillId="2" borderId="5" xfId="0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172" fontId="3" fillId="3" borderId="1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3" fontId="4" fillId="0" borderId="2" xfId="0" applyNumberFormat="1" applyFont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vertical="center" wrapText="1"/>
    </xf>
    <xf numFmtId="3" fontId="1" fillId="0" borderId="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6" fillId="2" borderId="12" xfId="0" applyNumberFormat="1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vertical="center" wrapText="1"/>
    </xf>
    <xf numFmtId="3" fontId="1" fillId="2" borderId="2" xfId="0" applyNumberFormat="1" applyFont="1" applyFill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6" fillId="2" borderId="13" xfId="0" applyNumberFormat="1" applyFont="1" applyFill="1" applyBorder="1" applyAlignment="1">
      <alignment vertical="center" wrapText="1"/>
    </xf>
    <xf numFmtId="3" fontId="4" fillId="2" borderId="13" xfId="0" applyNumberFormat="1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 wrapText="1"/>
    </xf>
    <xf numFmtId="3" fontId="1" fillId="2" borderId="14" xfId="0" applyNumberFormat="1" applyFont="1" applyFill="1" applyBorder="1" applyAlignment="1">
      <alignment vertical="center" wrapText="1"/>
    </xf>
    <xf numFmtId="3" fontId="1" fillId="0" borderId="14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6" fillId="2" borderId="15" xfId="0" applyNumberFormat="1" applyFont="1" applyFill="1" applyBorder="1" applyAlignment="1">
      <alignment vertical="center" wrapText="1"/>
    </xf>
    <xf numFmtId="3" fontId="6" fillId="2" borderId="2" xfId="0" applyNumberFormat="1" applyFont="1" applyFill="1" applyBorder="1" applyAlignment="1">
      <alignment vertical="center"/>
    </xf>
    <xf numFmtId="3" fontId="8" fillId="0" borderId="2" xfId="0" applyNumberFormat="1" applyFont="1" applyBorder="1" applyAlignment="1">
      <alignment horizontal="center" vertical="center"/>
    </xf>
    <xf numFmtId="3" fontId="6" fillId="2" borderId="12" xfId="0" applyNumberFormat="1" applyFont="1" applyFill="1" applyBorder="1" applyAlignment="1">
      <alignment vertical="center"/>
    </xf>
    <xf numFmtId="0" fontId="6" fillId="0" borderId="1" xfId="0" applyFont="1" applyBorder="1" applyAlignment="1">
      <alignment wrapText="1"/>
    </xf>
    <xf numFmtId="172" fontId="3" fillId="0" borderId="16" xfId="0" applyNumberFormat="1" applyFont="1" applyBorder="1" applyAlignment="1">
      <alignment horizontal="center" vertical="center"/>
    </xf>
    <xf numFmtId="3" fontId="4" fillId="3" borderId="16" xfId="0" applyNumberFormat="1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3" fontId="1" fillId="3" borderId="2" xfId="0" applyNumberFormat="1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 wrapText="1"/>
    </xf>
    <xf numFmtId="3" fontId="1" fillId="3" borderId="14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5" fillId="0" borderId="20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2" fillId="3" borderId="2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10" fillId="3" borderId="22" xfId="0" applyFont="1" applyFill="1" applyBorder="1" applyAlignment="1">
      <alignment horizontal="center" textRotation="90" wrapText="1"/>
    </xf>
    <xf numFmtId="0" fontId="10" fillId="3" borderId="23" xfId="0" applyFont="1" applyFill="1" applyBorder="1" applyAlignment="1">
      <alignment horizontal="center" textRotation="90" wrapText="1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8"/>
  <sheetViews>
    <sheetView tabSelected="1" workbookViewId="0" topLeftCell="B1">
      <pane xSplit="1" ySplit="7" topLeftCell="C8" activePane="bottomRight" state="frozen"/>
      <selection pane="topLeft" activeCell="B1" sqref="B1"/>
      <selection pane="topRight" activeCell="C1" sqref="C1"/>
      <selection pane="bottomLeft" activeCell="B8" sqref="B8"/>
      <selection pane="bottomRight" activeCell="B4" sqref="B4"/>
    </sheetView>
  </sheetViews>
  <sheetFormatPr defaultColWidth="9.00390625" defaultRowHeight="12.75"/>
  <cols>
    <col min="1" max="1" width="6.875" style="1" hidden="1" customWidth="1"/>
    <col min="2" max="2" width="23.125" style="1" customWidth="1"/>
    <col min="3" max="3" width="8.625" style="1" customWidth="1"/>
    <col min="4" max="4" width="9.625" style="1" customWidth="1"/>
    <col min="5" max="5" width="8.875" style="1" customWidth="1"/>
    <col min="6" max="6" width="8.625" style="1" customWidth="1"/>
    <col min="7" max="7" width="9.25390625" style="1" customWidth="1"/>
    <col min="8" max="8" width="8.625" style="1" customWidth="1"/>
    <col min="9" max="9" width="6.875" style="1" customWidth="1"/>
    <col min="10" max="10" width="6.625" style="1" customWidth="1"/>
    <col min="11" max="11" width="7.125" style="1" customWidth="1"/>
    <col min="12" max="12" width="8.125" style="1" customWidth="1"/>
    <col min="13" max="16384" width="9.125" style="1" customWidth="1"/>
  </cols>
  <sheetData>
    <row r="1" spans="2:12" ht="15.75">
      <c r="B1" s="18" t="s">
        <v>51</v>
      </c>
      <c r="C1" s="19"/>
      <c r="D1" s="19"/>
      <c r="E1" s="19"/>
      <c r="F1" s="19"/>
      <c r="G1" s="19"/>
      <c r="H1" s="19"/>
      <c r="I1" s="19"/>
      <c r="J1" s="19"/>
      <c r="K1" s="19"/>
      <c r="L1" s="20"/>
    </row>
    <row r="2" spans="2:12" ht="16.5" customHeight="1">
      <c r="B2" s="57" t="s">
        <v>72</v>
      </c>
      <c r="C2" s="58"/>
      <c r="D2" s="59"/>
      <c r="E2" s="59"/>
      <c r="F2" s="59"/>
      <c r="G2" s="59"/>
      <c r="H2" s="59"/>
      <c r="I2" s="59"/>
      <c r="J2" s="59"/>
      <c r="K2" s="59"/>
      <c r="L2" s="60"/>
    </row>
    <row r="3" spans="2:12" ht="20.25" customHeight="1" thickBot="1">
      <c r="B3" s="61"/>
      <c r="C3" s="62"/>
      <c r="D3" s="62"/>
      <c r="E3" s="62"/>
      <c r="F3" s="62"/>
      <c r="G3" s="62"/>
      <c r="H3" s="62"/>
      <c r="I3" s="62"/>
      <c r="J3" s="62"/>
      <c r="K3" s="62"/>
      <c r="L3" s="63"/>
    </row>
    <row r="4" spans="2:12" ht="20.25" customHeight="1" thickBot="1">
      <c r="B4" s="14"/>
      <c r="C4" s="15"/>
      <c r="D4" s="15"/>
      <c r="E4" s="15"/>
      <c r="F4" s="15"/>
      <c r="G4" s="15"/>
      <c r="H4" s="16"/>
      <c r="I4" s="15"/>
      <c r="J4" s="15"/>
      <c r="K4" s="21" t="s">
        <v>52</v>
      </c>
      <c r="L4" s="17"/>
    </row>
    <row r="5" spans="2:12" ht="28.5" customHeight="1" thickBot="1">
      <c r="B5" s="74" t="s">
        <v>0</v>
      </c>
      <c r="C5" s="76" t="s">
        <v>62</v>
      </c>
      <c r="D5" s="77"/>
      <c r="E5" s="76" t="s">
        <v>63</v>
      </c>
      <c r="F5" s="78"/>
      <c r="G5" s="77"/>
      <c r="H5" s="67" t="s">
        <v>71</v>
      </c>
      <c r="I5" s="69" t="s">
        <v>1</v>
      </c>
      <c r="J5" s="70"/>
      <c r="K5" s="71"/>
      <c r="L5" s="72" t="s">
        <v>64</v>
      </c>
    </row>
    <row r="6" spans="2:12" ht="54.75" customHeight="1" thickBot="1">
      <c r="B6" s="75"/>
      <c r="C6" s="56" t="s">
        <v>46</v>
      </c>
      <c r="D6" s="23" t="s">
        <v>70</v>
      </c>
      <c r="E6" s="22" t="s">
        <v>55</v>
      </c>
      <c r="F6" s="56" t="s">
        <v>56</v>
      </c>
      <c r="G6" s="22" t="s">
        <v>68</v>
      </c>
      <c r="H6" s="68"/>
      <c r="I6" s="54" t="s">
        <v>57</v>
      </c>
      <c r="J6" s="54" t="s">
        <v>58</v>
      </c>
      <c r="K6" s="54" t="s">
        <v>69</v>
      </c>
      <c r="L6" s="73"/>
    </row>
    <row r="7" spans="2:12" ht="24" customHeight="1">
      <c r="B7" s="25" t="s">
        <v>2</v>
      </c>
      <c r="C7" s="26">
        <f aca="true" t="shared" si="0" ref="C7:H7">C8+C16+C19+C24+C31+C35+C38+C45+C48+C51+C57+C60</f>
        <v>1810182</v>
      </c>
      <c r="D7" s="49">
        <f>D8+D16+D19+D24+D31+D35+D38+D45+D48+D51+D57+D60</f>
        <v>1278246</v>
      </c>
      <c r="E7" s="26">
        <f t="shared" si="0"/>
        <v>1667447</v>
      </c>
      <c r="F7" s="26">
        <f>F8+F16+F19+F24+F31+F35+F38+F45+F48+F51+F57+F60</f>
        <v>1915249</v>
      </c>
      <c r="G7" s="26">
        <f t="shared" si="0"/>
        <v>1607924</v>
      </c>
      <c r="H7" s="49">
        <f t="shared" si="0"/>
        <v>1228830</v>
      </c>
      <c r="I7" s="48">
        <f>H7/E7*100</f>
        <v>73.69529586247718</v>
      </c>
      <c r="J7" s="48">
        <f>H7/F7*100</f>
        <v>64.1603258897407</v>
      </c>
      <c r="K7" s="48">
        <f>H7/G7*100</f>
        <v>76.42338817008763</v>
      </c>
      <c r="L7" s="24">
        <f>H7/D7*100</f>
        <v>96.13407747804413</v>
      </c>
    </row>
    <row r="8" spans="2:12" ht="24.75" customHeight="1">
      <c r="B8" s="2" t="s">
        <v>3</v>
      </c>
      <c r="C8" s="27">
        <f aca="true" t="shared" si="1" ref="C8:H8">SUM(C9:C15)</f>
        <v>114886</v>
      </c>
      <c r="D8" s="50">
        <f t="shared" si="1"/>
        <v>81789</v>
      </c>
      <c r="E8" s="26">
        <f t="shared" si="1"/>
        <v>109158</v>
      </c>
      <c r="F8" s="26">
        <f t="shared" si="1"/>
        <v>112991</v>
      </c>
      <c r="G8" s="26">
        <f t="shared" si="1"/>
        <v>92266</v>
      </c>
      <c r="H8" s="50">
        <f t="shared" si="1"/>
        <v>78691</v>
      </c>
      <c r="I8" s="11">
        <f aca="true" t="shared" si="2" ref="I8:I61">H8/E8*100</f>
        <v>72.08908188130965</v>
      </c>
      <c r="J8" s="11">
        <f aca="true" t="shared" si="3" ref="J8:J61">H8/F8*100</f>
        <v>69.64359993273801</v>
      </c>
      <c r="K8" s="11">
        <f aca="true" t="shared" si="4" ref="K8:K61">H8/G8*100</f>
        <v>85.28710467561181</v>
      </c>
      <c r="L8" s="24">
        <f aca="true" t="shared" si="5" ref="L8:L61">H8/D8*100</f>
        <v>96.21220457518737</v>
      </c>
    </row>
    <row r="9" spans="2:12" ht="48.75" customHeight="1">
      <c r="B9" s="3" t="s">
        <v>4</v>
      </c>
      <c r="C9" s="33">
        <v>2649</v>
      </c>
      <c r="D9" s="51">
        <v>2272</v>
      </c>
      <c r="E9" s="45">
        <v>2105</v>
      </c>
      <c r="F9" s="30">
        <v>3179</v>
      </c>
      <c r="G9" s="31">
        <v>2770</v>
      </c>
      <c r="H9" s="51">
        <v>2469</v>
      </c>
      <c r="I9" s="11">
        <f t="shared" si="2"/>
        <v>117.29216152019002</v>
      </c>
      <c r="J9" s="11">
        <f t="shared" si="3"/>
        <v>77.66593268323372</v>
      </c>
      <c r="K9" s="11">
        <f t="shared" si="4"/>
        <v>89.13357400722022</v>
      </c>
      <c r="L9" s="24">
        <f t="shared" si="5"/>
        <v>108.67077464788733</v>
      </c>
    </row>
    <row r="10" spans="2:12" ht="39" customHeight="1">
      <c r="B10" s="3" t="s">
        <v>5</v>
      </c>
      <c r="C10" s="33">
        <v>88317</v>
      </c>
      <c r="D10" s="51">
        <v>62236</v>
      </c>
      <c r="E10" s="45">
        <v>77100</v>
      </c>
      <c r="F10" s="30">
        <v>80521</v>
      </c>
      <c r="G10" s="31">
        <v>65126</v>
      </c>
      <c r="H10" s="51">
        <v>57908</v>
      </c>
      <c r="I10" s="11">
        <f t="shared" si="2"/>
        <v>75.1076523994812</v>
      </c>
      <c r="J10" s="11">
        <f t="shared" si="3"/>
        <v>71.91664286335242</v>
      </c>
      <c r="K10" s="11">
        <f t="shared" si="4"/>
        <v>88.91686883886621</v>
      </c>
      <c r="L10" s="24">
        <f t="shared" si="5"/>
        <v>93.04582556719583</v>
      </c>
    </row>
    <row r="11" spans="2:12" ht="22.5" customHeight="1">
      <c r="B11" s="3" t="s">
        <v>54</v>
      </c>
      <c r="C11" s="33"/>
      <c r="D11" s="51"/>
      <c r="E11" s="45">
        <v>12</v>
      </c>
      <c r="F11" s="30">
        <v>12</v>
      </c>
      <c r="G11" s="31">
        <v>12</v>
      </c>
      <c r="H11" s="51"/>
      <c r="I11" s="11"/>
      <c r="J11" s="11"/>
      <c r="K11" s="11"/>
      <c r="L11" s="24"/>
    </row>
    <row r="12" spans="2:12" ht="53.25" customHeight="1">
      <c r="B12" s="3" t="s">
        <v>53</v>
      </c>
      <c r="C12" s="33">
        <v>19998</v>
      </c>
      <c r="D12" s="51">
        <v>14134</v>
      </c>
      <c r="E12" s="45">
        <v>20346</v>
      </c>
      <c r="F12" s="30">
        <v>20372</v>
      </c>
      <c r="G12" s="31">
        <v>15983</v>
      </c>
      <c r="H12" s="51">
        <v>14067</v>
      </c>
      <c r="I12" s="11">
        <f t="shared" si="2"/>
        <v>69.13889708050722</v>
      </c>
      <c r="J12" s="11">
        <f t="shared" si="3"/>
        <v>69.05065776556057</v>
      </c>
      <c r="K12" s="11">
        <f t="shared" si="4"/>
        <v>88.01226302946881</v>
      </c>
      <c r="L12" s="24">
        <f t="shared" si="5"/>
        <v>99.52596575633224</v>
      </c>
    </row>
    <row r="13" spans="2:12" ht="27" customHeight="1">
      <c r="B13" s="3" t="s">
        <v>6</v>
      </c>
      <c r="C13" s="33">
        <v>3811</v>
      </c>
      <c r="D13" s="51">
        <v>3147</v>
      </c>
      <c r="E13" s="45">
        <v>2960</v>
      </c>
      <c r="F13" s="30">
        <v>4990</v>
      </c>
      <c r="G13" s="31">
        <v>4470</v>
      </c>
      <c r="H13" s="51">
        <v>4247</v>
      </c>
      <c r="I13" s="11">
        <f t="shared" si="2"/>
        <v>143.47972972972974</v>
      </c>
      <c r="J13" s="11">
        <f t="shared" si="3"/>
        <v>85.11022044088176</v>
      </c>
      <c r="K13" s="11">
        <f t="shared" si="4"/>
        <v>95.01118568232663</v>
      </c>
      <c r="L13" s="24">
        <f t="shared" si="5"/>
        <v>134.9539243724182</v>
      </c>
    </row>
    <row r="14" spans="2:12" ht="40.5" customHeight="1">
      <c r="B14" s="3" t="s">
        <v>7</v>
      </c>
      <c r="C14" s="33">
        <v>111</v>
      </c>
      <c r="D14" s="51"/>
      <c r="E14" s="45">
        <v>515</v>
      </c>
      <c r="F14" s="30">
        <v>515</v>
      </c>
      <c r="G14" s="31">
        <v>515</v>
      </c>
      <c r="H14" s="51"/>
      <c r="I14" s="11"/>
      <c r="J14" s="11">
        <f t="shared" si="3"/>
        <v>0</v>
      </c>
      <c r="K14" s="11"/>
      <c r="L14" s="24"/>
    </row>
    <row r="15" spans="2:12" ht="16.5" customHeight="1">
      <c r="B15" s="4" t="s">
        <v>8</v>
      </c>
      <c r="C15" s="33"/>
      <c r="D15" s="51"/>
      <c r="E15" s="45">
        <v>6120</v>
      </c>
      <c r="F15" s="30">
        <v>3402</v>
      </c>
      <c r="G15" s="31">
        <v>3390</v>
      </c>
      <c r="H15" s="51"/>
      <c r="I15" s="11">
        <f t="shared" si="2"/>
        <v>0</v>
      </c>
      <c r="J15" s="11">
        <f t="shared" si="3"/>
        <v>0</v>
      </c>
      <c r="K15" s="11">
        <f t="shared" si="4"/>
        <v>0</v>
      </c>
      <c r="L15" s="24"/>
    </row>
    <row r="16" spans="2:12" ht="15" customHeight="1">
      <c r="B16" s="5" t="s">
        <v>9</v>
      </c>
      <c r="C16" s="32">
        <f aca="true" t="shared" si="6" ref="C16:H16">C17+C18</f>
        <v>1442</v>
      </c>
      <c r="D16" s="52">
        <f>D17+D18</f>
        <v>817</v>
      </c>
      <c r="E16" s="32">
        <f t="shared" si="6"/>
        <v>1465</v>
      </c>
      <c r="F16" s="32">
        <f t="shared" si="6"/>
        <v>1465</v>
      </c>
      <c r="G16" s="32">
        <f t="shared" si="6"/>
        <v>1165</v>
      </c>
      <c r="H16" s="52">
        <f t="shared" si="6"/>
        <v>1008</v>
      </c>
      <c r="I16" s="11">
        <f t="shared" si="2"/>
        <v>68.80546075085324</v>
      </c>
      <c r="J16" s="11">
        <f t="shared" si="3"/>
        <v>68.80546075085324</v>
      </c>
      <c r="K16" s="11">
        <f t="shared" si="4"/>
        <v>86.52360515021459</v>
      </c>
      <c r="L16" s="24">
        <f t="shared" si="5"/>
        <v>123.3782129742962</v>
      </c>
    </row>
    <row r="17" spans="2:12" ht="26.25" customHeight="1">
      <c r="B17" s="4" t="s">
        <v>10</v>
      </c>
      <c r="C17" s="28">
        <v>1442</v>
      </c>
      <c r="D17" s="51">
        <v>817</v>
      </c>
      <c r="E17" s="29">
        <v>1465</v>
      </c>
      <c r="F17" s="30">
        <v>1465</v>
      </c>
      <c r="G17" s="31">
        <v>1165</v>
      </c>
      <c r="H17" s="51">
        <v>1008</v>
      </c>
      <c r="I17" s="11">
        <f t="shared" si="2"/>
        <v>68.80546075085324</v>
      </c>
      <c r="J17" s="11">
        <f t="shared" si="3"/>
        <v>68.80546075085324</v>
      </c>
      <c r="K17" s="11">
        <f t="shared" si="4"/>
        <v>86.52360515021459</v>
      </c>
      <c r="L17" s="24">
        <f t="shared" si="5"/>
        <v>123.3782129742962</v>
      </c>
    </row>
    <row r="18" spans="2:12" ht="27" customHeight="1" hidden="1">
      <c r="B18" s="4" t="s">
        <v>49</v>
      </c>
      <c r="C18" s="28"/>
      <c r="D18" s="51"/>
      <c r="E18" s="29"/>
      <c r="F18" s="30"/>
      <c r="G18" s="31"/>
      <c r="H18" s="51"/>
      <c r="I18" s="11" t="e">
        <f t="shared" si="2"/>
        <v>#DIV/0!</v>
      </c>
      <c r="J18" s="11" t="e">
        <f t="shared" si="3"/>
        <v>#DIV/0!</v>
      </c>
      <c r="K18" s="11" t="e">
        <f t="shared" si="4"/>
        <v>#DIV/0!</v>
      </c>
      <c r="L18" s="24" t="e">
        <f t="shared" si="5"/>
        <v>#DIV/0!</v>
      </c>
    </row>
    <row r="19" spans="2:12" ht="41.25" customHeight="1">
      <c r="B19" s="2" t="s">
        <v>11</v>
      </c>
      <c r="C19" s="26">
        <f aca="true" t="shared" si="7" ref="C19:H19">SUM(C20:C23)</f>
        <v>8447</v>
      </c>
      <c r="D19" s="50">
        <f>SUM(D20:D23)</f>
        <v>6371</v>
      </c>
      <c r="E19" s="26">
        <f t="shared" si="7"/>
        <v>7938</v>
      </c>
      <c r="F19" s="26">
        <f t="shared" si="7"/>
        <v>11128</v>
      </c>
      <c r="G19" s="26">
        <f t="shared" si="7"/>
        <v>9525</v>
      </c>
      <c r="H19" s="50">
        <f t="shared" si="7"/>
        <v>6575</v>
      </c>
      <c r="I19" s="11">
        <f t="shared" si="2"/>
        <v>82.82942806752331</v>
      </c>
      <c r="J19" s="11">
        <f t="shared" si="3"/>
        <v>59.085190510424155</v>
      </c>
      <c r="K19" s="11">
        <f t="shared" si="4"/>
        <v>69.02887139107612</v>
      </c>
      <c r="L19" s="24">
        <f t="shared" si="5"/>
        <v>103.20200910375137</v>
      </c>
    </row>
    <row r="20" spans="2:12" ht="17.25" customHeight="1">
      <c r="B20" s="3" t="s">
        <v>61</v>
      </c>
      <c r="C20" s="28">
        <v>1517</v>
      </c>
      <c r="D20" s="51">
        <v>1100</v>
      </c>
      <c r="E20" s="29">
        <v>1604</v>
      </c>
      <c r="F20" s="29">
        <v>1723</v>
      </c>
      <c r="G20" s="31">
        <v>1322</v>
      </c>
      <c r="H20" s="51">
        <v>1160</v>
      </c>
      <c r="I20" s="11">
        <f t="shared" si="2"/>
        <v>72.31920199501248</v>
      </c>
      <c r="J20" s="11">
        <f t="shared" si="3"/>
        <v>67.3244341265235</v>
      </c>
      <c r="K20" s="11">
        <f t="shared" si="4"/>
        <v>87.74583963691377</v>
      </c>
      <c r="L20" s="24">
        <f t="shared" si="5"/>
        <v>105.45454545454544</v>
      </c>
    </row>
    <row r="21" spans="2:12" ht="40.5" customHeight="1" hidden="1">
      <c r="B21" s="3" t="s">
        <v>12</v>
      </c>
      <c r="C21" s="55"/>
      <c r="D21" s="51"/>
      <c r="E21" s="29"/>
      <c r="F21" s="29"/>
      <c r="G21" s="31"/>
      <c r="H21" s="51"/>
      <c r="I21" s="11"/>
      <c r="J21" s="11"/>
      <c r="K21" s="11"/>
      <c r="L21" s="24"/>
    </row>
    <row r="22" spans="2:12" ht="25.5" customHeight="1">
      <c r="B22" s="3" t="s">
        <v>13</v>
      </c>
      <c r="C22" s="33">
        <v>5591</v>
      </c>
      <c r="D22" s="51">
        <v>4129</v>
      </c>
      <c r="E22" s="29">
        <v>5059</v>
      </c>
      <c r="F22" s="29">
        <v>8007</v>
      </c>
      <c r="G22" s="31">
        <v>7012</v>
      </c>
      <c r="H22" s="51">
        <v>4877</v>
      </c>
      <c r="I22" s="11">
        <f t="shared" si="2"/>
        <v>96.40245107728799</v>
      </c>
      <c r="J22" s="11">
        <f t="shared" si="3"/>
        <v>60.909204446109655</v>
      </c>
      <c r="K22" s="11">
        <f t="shared" si="4"/>
        <v>69.55219623502566</v>
      </c>
      <c r="L22" s="24">
        <f t="shared" si="5"/>
        <v>118.11576652942601</v>
      </c>
    </row>
    <row r="23" spans="2:12" ht="25.5" customHeight="1">
      <c r="B23" s="3" t="s">
        <v>50</v>
      </c>
      <c r="C23" s="33">
        <v>1339</v>
      </c>
      <c r="D23" s="51">
        <v>1142</v>
      </c>
      <c r="E23" s="29">
        <v>1275</v>
      </c>
      <c r="F23" s="29">
        <v>1398</v>
      </c>
      <c r="G23" s="31">
        <v>1191</v>
      </c>
      <c r="H23" s="51">
        <v>538</v>
      </c>
      <c r="I23" s="11">
        <f t="shared" si="2"/>
        <v>42.19607843137255</v>
      </c>
      <c r="J23" s="11">
        <f t="shared" si="3"/>
        <v>38.483547925608015</v>
      </c>
      <c r="K23" s="11">
        <f t="shared" si="4"/>
        <v>45.17212426532326</v>
      </c>
      <c r="L23" s="24">
        <f t="shared" si="5"/>
        <v>47.110332749562176</v>
      </c>
    </row>
    <row r="24" spans="2:12" ht="16.5" customHeight="1">
      <c r="B24" s="2" t="s">
        <v>14</v>
      </c>
      <c r="C24" s="26">
        <f aca="true" t="shared" si="8" ref="C24:H24">C25+C26+C27+C28+C29+C30</f>
        <v>355774</v>
      </c>
      <c r="D24" s="50">
        <f t="shared" si="8"/>
        <v>305001</v>
      </c>
      <c r="E24" s="26">
        <f t="shared" si="8"/>
        <v>191050</v>
      </c>
      <c r="F24" s="26">
        <f t="shared" si="8"/>
        <v>229654</v>
      </c>
      <c r="G24" s="34">
        <f t="shared" si="8"/>
        <v>203385</v>
      </c>
      <c r="H24" s="50">
        <f t="shared" si="8"/>
        <v>154704</v>
      </c>
      <c r="I24" s="11">
        <f t="shared" si="2"/>
        <v>80.97566082177441</v>
      </c>
      <c r="J24" s="11">
        <f t="shared" si="3"/>
        <v>67.3639475036359</v>
      </c>
      <c r="K24" s="11">
        <f t="shared" si="4"/>
        <v>76.06460653440519</v>
      </c>
      <c r="L24" s="24">
        <f t="shared" si="5"/>
        <v>50.722456647683124</v>
      </c>
    </row>
    <row r="25" spans="2:12" ht="26.25" customHeight="1">
      <c r="B25" s="3" t="s">
        <v>15</v>
      </c>
      <c r="C25" s="33">
        <v>1571</v>
      </c>
      <c r="D25" s="51">
        <v>1330</v>
      </c>
      <c r="E25" s="29">
        <v>1578</v>
      </c>
      <c r="F25" s="29">
        <v>2807</v>
      </c>
      <c r="G25" s="31">
        <v>2698</v>
      </c>
      <c r="H25" s="51">
        <v>2289</v>
      </c>
      <c r="I25" s="11">
        <f t="shared" si="2"/>
        <v>145.0570342205323</v>
      </c>
      <c r="J25" s="11">
        <f t="shared" si="3"/>
        <v>81.54613466334165</v>
      </c>
      <c r="K25" s="11">
        <f t="shared" si="4"/>
        <v>84.84062268346923</v>
      </c>
      <c r="L25" s="24">
        <f t="shared" si="5"/>
        <v>172.10526315789474</v>
      </c>
    </row>
    <row r="26" spans="2:12" ht="16.5" customHeight="1">
      <c r="B26" s="3" t="s">
        <v>16</v>
      </c>
      <c r="C26" s="33">
        <v>126</v>
      </c>
      <c r="D26" s="51">
        <v>126</v>
      </c>
      <c r="E26" s="29"/>
      <c r="F26" s="29"/>
      <c r="G26" s="31"/>
      <c r="H26" s="51"/>
      <c r="I26" s="11"/>
      <c r="J26" s="11"/>
      <c r="K26" s="11"/>
      <c r="L26" s="24"/>
    </row>
    <row r="27" spans="2:12" ht="17.25" customHeight="1">
      <c r="B27" s="3" t="s">
        <v>17</v>
      </c>
      <c r="C27" s="33">
        <v>19248</v>
      </c>
      <c r="D27" s="51">
        <v>13533</v>
      </c>
      <c r="E27" s="29"/>
      <c r="F27" s="29"/>
      <c r="G27" s="31"/>
      <c r="H27" s="51"/>
      <c r="I27" s="11"/>
      <c r="J27" s="11"/>
      <c r="K27" s="11"/>
      <c r="L27" s="24"/>
    </row>
    <row r="28" spans="2:12" ht="16.5" customHeight="1">
      <c r="B28" s="3" t="s">
        <v>19</v>
      </c>
      <c r="C28" s="28">
        <v>8407</v>
      </c>
      <c r="D28" s="51">
        <v>5376</v>
      </c>
      <c r="E28" s="33">
        <v>10056</v>
      </c>
      <c r="F28" s="33">
        <v>11012</v>
      </c>
      <c r="G28" s="31">
        <v>9030</v>
      </c>
      <c r="H28" s="51">
        <v>6767</v>
      </c>
      <c r="I28" s="11">
        <f t="shared" si="2"/>
        <v>67.2931583134447</v>
      </c>
      <c r="J28" s="11">
        <f t="shared" si="3"/>
        <v>61.45114420632037</v>
      </c>
      <c r="K28" s="11">
        <f t="shared" si="4"/>
        <v>74.9390919158361</v>
      </c>
      <c r="L28" s="24">
        <f t="shared" si="5"/>
        <v>125.87425595238095</v>
      </c>
    </row>
    <row r="29" spans="2:12" ht="16.5" customHeight="1">
      <c r="B29" s="3" t="s">
        <v>18</v>
      </c>
      <c r="C29" s="28">
        <v>237823</v>
      </c>
      <c r="D29" s="51">
        <v>224189</v>
      </c>
      <c r="E29" s="29">
        <v>75350</v>
      </c>
      <c r="F29" s="29">
        <v>100990</v>
      </c>
      <c r="G29" s="31">
        <v>96582</v>
      </c>
      <c r="H29" s="51">
        <v>67961</v>
      </c>
      <c r="I29" s="11">
        <f t="shared" si="2"/>
        <v>90.19376244193762</v>
      </c>
      <c r="J29" s="11">
        <f t="shared" si="3"/>
        <v>67.29478166155064</v>
      </c>
      <c r="K29" s="11">
        <f t="shared" si="4"/>
        <v>70.36611376861113</v>
      </c>
      <c r="L29" s="24">
        <f t="shared" si="5"/>
        <v>30.314154574934545</v>
      </c>
    </row>
    <row r="30" spans="2:12" ht="27" customHeight="1">
      <c r="B30" s="3" t="s">
        <v>20</v>
      </c>
      <c r="C30" s="28">
        <v>88599</v>
      </c>
      <c r="D30" s="51">
        <v>60447</v>
      </c>
      <c r="E30" s="29">
        <v>104066</v>
      </c>
      <c r="F30" s="29">
        <v>114845</v>
      </c>
      <c r="G30" s="31">
        <v>95075</v>
      </c>
      <c r="H30" s="51">
        <v>77687</v>
      </c>
      <c r="I30" s="11">
        <f t="shared" si="2"/>
        <v>74.65166336747832</v>
      </c>
      <c r="J30" s="11">
        <f t="shared" si="3"/>
        <v>67.64508685619748</v>
      </c>
      <c r="K30" s="11">
        <f t="shared" si="4"/>
        <v>81.71128056797265</v>
      </c>
      <c r="L30" s="24">
        <f t="shared" si="5"/>
        <v>128.52085297864244</v>
      </c>
    </row>
    <row r="31" spans="2:12" ht="30.75" customHeight="1">
      <c r="B31" s="2" t="s">
        <v>21</v>
      </c>
      <c r="C31" s="26">
        <f aca="true" t="shared" si="9" ref="C31:H31">C32+C33+C34</f>
        <v>155579</v>
      </c>
      <c r="D31" s="50">
        <f>D32+D33+D34</f>
        <v>91970</v>
      </c>
      <c r="E31" s="26">
        <f t="shared" si="9"/>
        <v>101690</v>
      </c>
      <c r="F31" s="26">
        <f t="shared" si="9"/>
        <v>162173</v>
      </c>
      <c r="G31" s="26">
        <f t="shared" si="9"/>
        <v>151605</v>
      </c>
      <c r="H31" s="50">
        <f t="shared" si="9"/>
        <v>88386</v>
      </c>
      <c r="I31" s="11">
        <f t="shared" si="2"/>
        <v>86.91710099321467</v>
      </c>
      <c r="J31" s="11">
        <f t="shared" si="3"/>
        <v>54.50105751265624</v>
      </c>
      <c r="K31" s="11">
        <f t="shared" si="4"/>
        <v>58.30018798852281</v>
      </c>
      <c r="L31" s="24">
        <f t="shared" si="5"/>
        <v>96.10307709035555</v>
      </c>
    </row>
    <row r="32" spans="2:12" ht="18.75" customHeight="1">
      <c r="B32" s="3" t="s">
        <v>22</v>
      </c>
      <c r="C32" s="28">
        <v>13865</v>
      </c>
      <c r="D32" s="51">
        <v>10553</v>
      </c>
      <c r="E32" s="29">
        <v>430</v>
      </c>
      <c r="F32" s="29">
        <v>430</v>
      </c>
      <c r="G32" s="31">
        <v>430</v>
      </c>
      <c r="H32" s="51">
        <v>274</v>
      </c>
      <c r="I32" s="11">
        <f t="shared" si="2"/>
        <v>63.72093023255814</v>
      </c>
      <c r="J32" s="11">
        <f t="shared" si="3"/>
        <v>63.72093023255814</v>
      </c>
      <c r="K32" s="11">
        <f t="shared" si="4"/>
        <v>63.72093023255814</v>
      </c>
      <c r="L32" s="24">
        <f t="shared" si="5"/>
        <v>2.5964180801667776</v>
      </c>
    </row>
    <row r="33" spans="2:12" ht="18.75" customHeight="1" hidden="1">
      <c r="B33" s="3" t="s">
        <v>23</v>
      </c>
      <c r="C33" s="28"/>
      <c r="D33" s="51"/>
      <c r="E33" s="29"/>
      <c r="F33" s="29"/>
      <c r="G33" s="35"/>
      <c r="H33" s="51"/>
      <c r="I33" s="11"/>
      <c r="J33" s="11"/>
      <c r="K33" s="11"/>
      <c r="L33" s="24"/>
    </row>
    <row r="34" spans="2:12" ht="21" customHeight="1">
      <c r="B34" s="3" t="s">
        <v>24</v>
      </c>
      <c r="C34" s="28">
        <v>141714</v>
      </c>
      <c r="D34" s="51">
        <v>81417</v>
      </c>
      <c r="E34" s="33">
        <v>101260</v>
      </c>
      <c r="F34" s="33">
        <v>161743</v>
      </c>
      <c r="G34" s="31">
        <v>151175</v>
      </c>
      <c r="H34" s="51">
        <v>88112</v>
      </c>
      <c r="I34" s="11">
        <f t="shared" si="2"/>
        <v>87.01560339719533</v>
      </c>
      <c r="J34" s="11">
        <f t="shared" si="3"/>
        <v>54.476546125643765</v>
      </c>
      <c r="K34" s="11">
        <f t="shared" si="4"/>
        <v>58.28476930709443</v>
      </c>
      <c r="L34" s="24">
        <f t="shared" si="5"/>
        <v>108.22309837011926</v>
      </c>
    </row>
    <row r="35" spans="2:12" ht="12.75" customHeight="1">
      <c r="B35" s="2" t="s">
        <v>25</v>
      </c>
      <c r="C35" s="27">
        <f>C36+C37</f>
        <v>384</v>
      </c>
      <c r="D35" s="50">
        <f>D37</f>
        <v>286</v>
      </c>
      <c r="E35" s="27">
        <f>E36+E37</f>
        <v>3001</v>
      </c>
      <c r="F35" s="27">
        <f>F36+F37</f>
        <v>3341</v>
      </c>
      <c r="G35" s="27">
        <f>G36+G37</f>
        <v>2768</v>
      </c>
      <c r="H35" s="50">
        <f>H37</f>
        <v>293</v>
      </c>
      <c r="I35" s="11">
        <f t="shared" si="2"/>
        <v>9.763412195934688</v>
      </c>
      <c r="J35" s="11">
        <f t="shared" si="3"/>
        <v>8.769829392397485</v>
      </c>
      <c r="K35" s="11">
        <f t="shared" si="4"/>
        <v>10.585260115606937</v>
      </c>
      <c r="L35" s="24">
        <f t="shared" si="5"/>
        <v>102.44755244755244</v>
      </c>
    </row>
    <row r="36" spans="2:12" ht="24.75" customHeight="1">
      <c r="B36" s="47" t="s">
        <v>59</v>
      </c>
      <c r="C36" s="44"/>
      <c r="D36" s="50"/>
      <c r="E36" s="46">
        <v>2450</v>
      </c>
      <c r="F36" s="46">
        <v>2790</v>
      </c>
      <c r="G36" s="31">
        <v>2340</v>
      </c>
      <c r="H36" s="50"/>
      <c r="I36" s="11"/>
      <c r="J36" s="11"/>
      <c r="K36" s="11"/>
      <c r="L36" s="24"/>
    </row>
    <row r="37" spans="2:12" ht="25.5" customHeight="1">
      <c r="B37" s="3" t="s">
        <v>26</v>
      </c>
      <c r="C37" s="28">
        <v>384</v>
      </c>
      <c r="D37" s="51">
        <v>286</v>
      </c>
      <c r="E37" s="31">
        <v>551</v>
      </c>
      <c r="F37" s="30">
        <v>551</v>
      </c>
      <c r="G37" s="44">
        <v>428</v>
      </c>
      <c r="H37" s="51">
        <v>293</v>
      </c>
      <c r="I37" s="11">
        <f t="shared" si="2"/>
        <v>53.17604355716878</v>
      </c>
      <c r="J37" s="11">
        <f t="shared" si="3"/>
        <v>53.17604355716878</v>
      </c>
      <c r="K37" s="11">
        <f t="shared" si="4"/>
        <v>68.45794392523365</v>
      </c>
      <c r="L37" s="24">
        <f t="shared" si="5"/>
        <v>102.44755244755244</v>
      </c>
    </row>
    <row r="38" spans="2:12" ht="13.5">
      <c r="B38" s="2" t="s">
        <v>27</v>
      </c>
      <c r="C38" s="27">
        <f aca="true" t="shared" si="10" ref="C38:H38">C39+C40+C41+C42+C43+C44</f>
        <v>595679</v>
      </c>
      <c r="D38" s="50">
        <f>D39+D40+D41+D42+D43+D44</f>
        <v>407007</v>
      </c>
      <c r="E38" s="27">
        <f t="shared" si="10"/>
        <v>668856</v>
      </c>
      <c r="F38" s="27">
        <f t="shared" si="10"/>
        <v>745796</v>
      </c>
      <c r="G38" s="36">
        <f t="shared" si="10"/>
        <v>612812</v>
      </c>
      <c r="H38" s="50">
        <f t="shared" si="10"/>
        <v>474632</v>
      </c>
      <c r="I38" s="11">
        <f t="shared" si="2"/>
        <v>70.96176157498773</v>
      </c>
      <c r="J38" s="11">
        <f t="shared" si="3"/>
        <v>63.64099566101186</v>
      </c>
      <c r="K38" s="11">
        <f t="shared" si="4"/>
        <v>77.45148593695946</v>
      </c>
      <c r="L38" s="24">
        <f t="shared" si="5"/>
        <v>116.61519335048291</v>
      </c>
    </row>
    <row r="39" spans="2:12" ht="18" customHeight="1">
      <c r="B39" s="3" t="s">
        <v>28</v>
      </c>
      <c r="C39" s="28">
        <v>138257</v>
      </c>
      <c r="D39" s="51">
        <v>94559</v>
      </c>
      <c r="E39" s="29">
        <v>170969</v>
      </c>
      <c r="F39" s="29">
        <v>190108</v>
      </c>
      <c r="G39" s="31">
        <v>146730</v>
      </c>
      <c r="H39" s="51">
        <v>116680</v>
      </c>
      <c r="I39" s="11">
        <f t="shared" si="2"/>
        <v>68.24629026314713</v>
      </c>
      <c r="J39" s="11">
        <f t="shared" si="3"/>
        <v>61.37563911040041</v>
      </c>
      <c r="K39" s="11">
        <f t="shared" si="4"/>
        <v>79.52020718326177</v>
      </c>
      <c r="L39" s="24">
        <f t="shared" si="5"/>
        <v>123.39385991814635</v>
      </c>
    </row>
    <row r="40" spans="2:12" ht="18" customHeight="1">
      <c r="B40" s="3" t="s">
        <v>29</v>
      </c>
      <c r="C40" s="28">
        <v>383120</v>
      </c>
      <c r="D40" s="51">
        <v>261095</v>
      </c>
      <c r="E40" s="29">
        <v>423313</v>
      </c>
      <c r="F40" s="29">
        <v>473213</v>
      </c>
      <c r="G40" s="31">
        <v>394190</v>
      </c>
      <c r="H40" s="51">
        <v>301245</v>
      </c>
      <c r="I40" s="11">
        <f t="shared" si="2"/>
        <v>71.16365431725461</v>
      </c>
      <c r="J40" s="11">
        <f t="shared" si="3"/>
        <v>63.65949371636028</v>
      </c>
      <c r="K40" s="11">
        <f t="shared" si="4"/>
        <v>76.42126893122607</v>
      </c>
      <c r="L40" s="24">
        <f t="shared" si="5"/>
        <v>115.37754457189912</v>
      </c>
    </row>
    <row r="41" spans="2:12" ht="25.5" customHeight="1">
      <c r="B41" s="3" t="s">
        <v>60</v>
      </c>
      <c r="C41" s="28">
        <v>36482</v>
      </c>
      <c r="D41" s="51">
        <v>25495</v>
      </c>
      <c r="E41" s="29">
        <v>42474</v>
      </c>
      <c r="F41" s="29">
        <v>42445</v>
      </c>
      <c r="G41" s="35">
        <v>37081</v>
      </c>
      <c r="H41" s="51">
        <v>27387</v>
      </c>
      <c r="I41" s="11">
        <f t="shared" si="2"/>
        <v>64.47944624947026</v>
      </c>
      <c r="J41" s="11">
        <f t="shared" si="3"/>
        <v>64.52350100129578</v>
      </c>
      <c r="K41" s="11">
        <f t="shared" si="4"/>
        <v>73.85723146624956</v>
      </c>
      <c r="L41" s="24">
        <f t="shared" si="5"/>
        <v>107.42106295352029</v>
      </c>
    </row>
    <row r="42" spans="2:12" ht="39" customHeight="1">
      <c r="B42" s="3" t="s">
        <v>30</v>
      </c>
      <c r="C42" s="28">
        <v>49</v>
      </c>
      <c r="D42" s="51">
        <v>15</v>
      </c>
      <c r="E42" s="29">
        <v>50</v>
      </c>
      <c r="F42" s="29">
        <v>50</v>
      </c>
      <c r="G42" s="37">
        <v>50</v>
      </c>
      <c r="H42" s="51">
        <v>14</v>
      </c>
      <c r="I42" s="11">
        <f t="shared" si="2"/>
        <v>28.000000000000004</v>
      </c>
      <c r="J42" s="11">
        <f t="shared" si="3"/>
        <v>28.000000000000004</v>
      </c>
      <c r="K42" s="11">
        <f t="shared" si="4"/>
        <v>28.000000000000004</v>
      </c>
      <c r="L42" s="24">
        <f t="shared" si="5"/>
        <v>93.33333333333333</v>
      </c>
    </row>
    <row r="43" spans="2:12" ht="25.5">
      <c r="B43" s="3" t="s">
        <v>31</v>
      </c>
      <c r="C43" s="28">
        <v>9431</v>
      </c>
      <c r="D43" s="51">
        <v>6200</v>
      </c>
      <c r="E43" s="29">
        <v>6134</v>
      </c>
      <c r="F43" s="29">
        <v>11935</v>
      </c>
      <c r="G43" s="31">
        <v>11755</v>
      </c>
      <c r="H43" s="51">
        <v>8825</v>
      </c>
      <c r="I43" s="11">
        <f t="shared" si="2"/>
        <v>143.87023149657645</v>
      </c>
      <c r="J43" s="11">
        <f t="shared" si="3"/>
        <v>73.94218684541265</v>
      </c>
      <c r="K43" s="11">
        <f t="shared" si="4"/>
        <v>75.07443641003829</v>
      </c>
      <c r="L43" s="24">
        <f t="shared" si="5"/>
        <v>142.33870967741936</v>
      </c>
    </row>
    <row r="44" spans="2:12" ht="25.5">
      <c r="B44" s="3" t="s">
        <v>32</v>
      </c>
      <c r="C44" s="28">
        <v>28340</v>
      </c>
      <c r="D44" s="51">
        <v>19643</v>
      </c>
      <c r="E44" s="29">
        <v>25916</v>
      </c>
      <c r="F44" s="29">
        <v>28045</v>
      </c>
      <c r="G44" s="31">
        <v>23006</v>
      </c>
      <c r="H44" s="51">
        <v>20481</v>
      </c>
      <c r="I44" s="11">
        <f t="shared" si="2"/>
        <v>79.0283994443587</v>
      </c>
      <c r="J44" s="11">
        <f t="shared" si="3"/>
        <v>73.02906043858086</v>
      </c>
      <c r="K44" s="11">
        <f t="shared" si="4"/>
        <v>89.0246022776667</v>
      </c>
      <c r="L44" s="24">
        <f t="shared" si="5"/>
        <v>104.2661507916306</v>
      </c>
    </row>
    <row r="45" spans="2:12" ht="39.75" customHeight="1">
      <c r="B45" s="2" t="s">
        <v>33</v>
      </c>
      <c r="C45" s="26">
        <f aca="true" t="shared" si="11" ref="C45:H45">C46+C47</f>
        <v>157651</v>
      </c>
      <c r="D45" s="50">
        <f>D46+D47</f>
        <v>107723</v>
      </c>
      <c r="E45" s="26">
        <f t="shared" si="11"/>
        <v>138571</v>
      </c>
      <c r="F45" s="26">
        <f t="shared" si="11"/>
        <v>143687</v>
      </c>
      <c r="G45" s="34">
        <f t="shared" si="11"/>
        <v>114669</v>
      </c>
      <c r="H45" s="50">
        <f t="shared" si="11"/>
        <v>98894</v>
      </c>
      <c r="I45" s="11">
        <f t="shared" si="2"/>
        <v>71.3670248464686</v>
      </c>
      <c r="J45" s="11">
        <f t="shared" si="3"/>
        <v>68.82598982510596</v>
      </c>
      <c r="K45" s="11">
        <f t="shared" si="4"/>
        <v>86.24301249683872</v>
      </c>
      <c r="L45" s="24">
        <f t="shared" si="5"/>
        <v>91.80397872320675</v>
      </c>
    </row>
    <row r="46" spans="2:12" ht="17.25" customHeight="1">
      <c r="B46" s="3" t="s">
        <v>34</v>
      </c>
      <c r="C46" s="28">
        <v>141480</v>
      </c>
      <c r="D46" s="51">
        <v>96738</v>
      </c>
      <c r="E46" s="29">
        <v>125262</v>
      </c>
      <c r="F46" s="30">
        <v>130767</v>
      </c>
      <c r="G46" s="31">
        <v>104578</v>
      </c>
      <c r="H46" s="51">
        <v>90289</v>
      </c>
      <c r="I46" s="11">
        <f t="shared" si="2"/>
        <v>72.08012006833677</v>
      </c>
      <c r="J46" s="11">
        <f t="shared" si="3"/>
        <v>69.04570725030015</v>
      </c>
      <c r="K46" s="11">
        <f t="shared" si="4"/>
        <v>86.33651437204766</v>
      </c>
      <c r="L46" s="24">
        <f t="shared" si="5"/>
        <v>93.33354007732225</v>
      </c>
    </row>
    <row r="47" spans="2:12" ht="28.5" customHeight="1">
      <c r="B47" s="3" t="s">
        <v>35</v>
      </c>
      <c r="C47" s="28">
        <v>16171</v>
      </c>
      <c r="D47" s="51">
        <v>10985</v>
      </c>
      <c r="E47" s="29">
        <v>13309</v>
      </c>
      <c r="F47" s="30">
        <v>12920</v>
      </c>
      <c r="G47" s="31">
        <v>10091</v>
      </c>
      <c r="H47" s="51">
        <v>8605</v>
      </c>
      <c r="I47" s="11">
        <f t="shared" si="2"/>
        <v>64.6554962807123</v>
      </c>
      <c r="J47" s="11">
        <f t="shared" si="3"/>
        <v>66.60216718266254</v>
      </c>
      <c r="K47" s="11">
        <f t="shared" si="4"/>
        <v>85.27400654048162</v>
      </c>
      <c r="L47" s="24">
        <f t="shared" si="5"/>
        <v>78.3340919435594</v>
      </c>
    </row>
    <row r="48" spans="2:12" ht="13.5">
      <c r="B48" s="6" t="s">
        <v>36</v>
      </c>
      <c r="C48" s="26">
        <f>C49</f>
        <v>2704</v>
      </c>
      <c r="D48" s="50">
        <f>D49</f>
        <v>1954</v>
      </c>
      <c r="E48" s="26">
        <f>E49</f>
        <v>0</v>
      </c>
      <c r="F48" s="26">
        <f>F49+F50</f>
        <v>18789</v>
      </c>
      <c r="G48" s="26">
        <f>G49+G50</f>
        <v>18788</v>
      </c>
      <c r="H48" s="50">
        <f>H49+H50</f>
        <v>14054</v>
      </c>
      <c r="I48" s="11"/>
      <c r="J48" s="11">
        <f t="shared" si="3"/>
        <v>74.79908457075949</v>
      </c>
      <c r="K48" s="11">
        <f t="shared" si="4"/>
        <v>74.80306578667233</v>
      </c>
      <c r="L48" s="24">
        <f t="shared" si="5"/>
        <v>719.2425793244627</v>
      </c>
    </row>
    <row r="49" spans="2:12" ht="17.25" customHeight="1">
      <c r="B49" s="7" t="s">
        <v>36</v>
      </c>
      <c r="C49" s="28">
        <v>2704</v>
      </c>
      <c r="D49" s="51">
        <v>1954</v>
      </c>
      <c r="E49" s="29"/>
      <c r="F49" s="30">
        <v>2940</v>
      </c>
      <c r="G49" s="31">
        <v>2939</v>
      </c>
      <c r="H49" s="51">
        <v>2939</v>
      </c>
      <c r="I49" s="11"/>
      <c r="J49" s="11">
        <f>H49/F49*100</f>
        <v>99.96598639455783</v>
      </c>
      <c r="K49" s="11">
        <f>H49/G49*100</f>
        <v>100</v>
      </c>
      <c r="L49" s="24">
        <f t="shared" si="5"/>
        <v>150.40941658137154</v>
      </c>
    </row>
    <row r="50" spans="2:12" ht="27" customHeight="1">
      <c r="B50" s="7" t="s">
        <v>67</v>
      </c>
      <c r="C50" s="28"/>
      <c r="D50" s="51"/>
      <c r="E50" s="29"/>
      <c r="F50" s="30">
        <v>15849</v>
      </c>
      <c r="G50" s="31">
        <v>15849</v>
      </c>
      <c r="H50" s="51">
        <v>11115</v>
      </c>
      <c r="I50" s="11"/>
      <c r="J50" s="11">
        <f>H50/F50*100</f>
        <v>70.13060760931289</v>
      </c>
      <c r="K50" s="11">
        <f>H50/G50*100</f>
        <v>70.13060760931289</v>
      </c>
      <c r="L50" s="24"/>
    </row>
    <row r="51" spans="2:12" ht="17.25" customHeight="1">
      <c r="B51" s="2" t="s">
        <v>37</v>
      </c>
      <c r="C51" s="26">
        <f aca="true" t="shared" si="12" ref="C51:H51">C52+C53+C54+C55+C56</f>
        <v>321641</v>
      </c>
      <c r="D51" s="50">
        <f>D52+D53+D54+D55+D56</f>
        <v>207857</v>
      </c>
      <c r="E51" s="26">
        <f t="shared" si="12"/>
        <v>354241</v>
      </c>
      <c r="F51" s="26">
        <f t="shared" si="12"/>
        <v>384228</v>
      </c>
      <c r="G51" s="34">
        <f t="shared" si="12"/>
        <v>308894</v>
      </c>
      <c r="H51" s="50">
        <f t="shared" si="12"/>
        <v>240564</v>
      </c>
      <c r="I51" s="11">
        <f t="shared" si="2"/>
        <v>67.90969989357528</v>
      </c>
      <c r="J51" s="11">
        <f t="shared" si="3"/>
        <v>62.609700490333864</v>
      </c>
      <c r="K51" s="11">
        <f t="shared" si="4"/>
        <v>77.87914300698621</v>
      </c>
      <c r="L51" s="24">
        <f t="shared" si="5"/>
        <v>115.7353372751459</v>
      </c>
    </row>
    <row r="52" spans="2:12" ht="15.75" customHeight="1">
      <c r="B52" s="3" t="s">
        <v>38</v>
      </c>
      <c r="C52" s="28">
        <v>4753</v>
      </c>
      <c r="D52" s="51">
        <v>3514</v>
      </c>
      <c r="E52" s="29">
        <v>5258</v>
      </c>
      <c r="F52" s="29">
        <v>5258</v>
      </c>
      <c r="G52" s="31">
        <v>3944</v>
      </c>
      <c r="H52" s="51">
        <v>3403</v>
      </c>
      <c r="I52" s="11">
        <f t="shared" si="2"/>
        <v>64.72042601749715</v>
      </c>
      <c r="J52" s="11">
        <f t="shared" si="3"/>
        <v>64.72042601749715</v>
      </c>
      <c r="K52" s="11">
        <f t="shared" si="4"/>
        <v>86.28296146044624</v>
      </c>
      <c r="L52" s="24">
        <f t="shared" si="5"/>
        <v>96.84120660216277</v>
      </c>
    </row>
    <row r="53" spans="2:12" ht="26.25" customHeight="1">
      <c r="B53" s="3" t="s">
        <v>39</v>
      </c>
      <c r="C53" s="28">
        <v>65400</v>
      </c>
      <c r="D53" s="51">
        <v>35755</v>
      </c>
      <c r="E53" s="29">
        <v>61772</v>
      </c>
      <c r="F53" s="29">
        <v>62816</v>
      </c>
      <c r="G53" s="31">
        <v>50222</v>
      </c>
      <c r="H53" s="51">
        <v>39752</v>
      </c>
      <c r="I53" s="11">
        <f t="shared" si="2"/>
        <v>64.35278119536359</v>
      </c>
      <c r="J53" s="11">
        <f t="shared" si="3"/>
        <v>63.28323993886907</v>
      </c>
      <c r="K53" s="11">
        <f t="shared" si="4"/>
        <v>79.1525626219585</v>
      </c>
      <c r="L53" s="24">
        <f t="shared" si="5"/>
        <v>111.17885610404139</v>
      </c>
    </row>
    <row r="54" spans="2:12" ht="28.5" customHeight="1">
      <c r="B54" s="3" t="s">
        <v>40</v>
      </c>
      <c r="C54" s="28">
        <v>118833</v>
      </c>
      <c r="D54" s="51">
        <v>88428</v>
      </c>
      <c r="E54" s="29">
        <v>147089</v>
      </c>
      <c r="F54" s="29">
        <v>170778</v>
      </c>
      <c r="G54" s="31">
        <v>141396</v>
      </c>
      <c r="H54" s="51">
        <v>107907</v>
      </c>
      <c r="I54" s="11">
        <f t="shared" si="2"/>
        <v>73.36170617789229</v>
      </c>
      <c r="J54" s="11">
        <f t="shared" si="3"/>
        <v>63.185539120964066</v>
      </c>
      <c r="K54" s="11">
        <f t="shared" si="4"/>
        <v>76.3154544683018</v>
      </c>
      <c r="L54" s="24">
        <f t="shared" si="5"/>
        <v>122.02809065002036</v>
      </c>
    </row>
    <row r="55" spans="2:12" ht="16.5" customHeight="1">
      <c r="B55" s="3" t="s">
        <v>41</v>
      </c>
      <c r="C55" s="28">
        <v>117434</v>
      </c>
      <c r="D55" s="51">
        <v>70598</v>
      </c>
      <c r="E55" s="29">
        <v>125597</v>
      </c>
      <c r="F55" s="29">
        <v>128796</v>
      </c>
      <c r="G55" s="31">
        <v>99226</v>
      </c>
      <c r="H55" s="51">
        <v>78731</v>
      </c>
      <c r="I55" s="11">
        <f t="shared" si="2"/>
        <v>62.68541446053648</v>
      </c>
      <c r="J55" s="11">
        <f t="shared" si="3"/>
        <v>61.12845119413647</v>
      </c>
      <c r="K55" s="11">
        <f t="shared" si="4"/>
        <v>79.34513131638884</v>
      </c>
      <c r="L55" s="24">
        <f t="shared" si="5"/>
        <v>111.52015637836766</v>
      </c>
    </row>
    <row r="56" spans="2:12" ht="25.5">
      <c r="B56" s="3" t="s">
        <v>42</v>
      </c>
      <c r="C56" s="28">
        <v>15221</v>
      </c>
      <c r="D56" s="51">
        <v>9562</v>
      </c>
      <c r="E56" s="29">
        <v>14525</v>
      </c>
      <c r="F56" s="29">
        <v>16580</v>
      </c>
      <c r="G56" s="31">
        <v>14106</v>
      </c>
      <c r="H56" s="51">
        <v>10771</v>
      </c>
      <c r="I56" s="11">
        <f t="shared" si="2"/>
        <v>74.15490533562823</v>
      </c>
      <c r="J56" s="11">
        <f t="shared" si="3"/>
        <v>64.96381182147165</v>
      </c>
      <c r="K56" s="11">
        <f t="shared" si="4"/>
        <v>76.35757833546009</v>
      </c>
      <c r="L56" s="24">
        <f t="shared" si="5"/>
        <v>112.64379836854215</v>
      </c>
    </row>
    <row r="57" spans="2:12" ht="26.25" customHeight="1">
      <c r="B57" s="8" t="s">
        <v>43</v>
      </c>
      <c r="C57" s="38">
        <f aca="true" t="shared" si="13" ref="C57:H57">C58+C59</f>
        <v>94995</v>
      </c>
      <c r="D57" s="52">
        <f>D58+D59</f>
        <v>66721</v>
      </c>
      <c r="E57" s="38">
        <f t="shared" si="13"/>
        <v>90477</v>
      </c>
      <c r="F57" s="38">
        <f t="shared" si="13"/>
        <v>100997</v>
      </c>
      <c r="G57" s="39">
        <f t="shared" si="13"/>
        <v>91047</v>
      </c>
      <c r="H57" s="52">
        <f t="shared" si="13"/>
        <v>70279</v>
      </c>
      <c r="I57" s="11">
        <f t="shared" si="2"/>
        <v>77.67609447704942</v>
      </c>
      <c r="J57" s="11">
        <f t="shared" si="3"/>
        <v>69.58523520500609</v>
      </c>
      <c r="K57" s="11">
        <f t="shared" si="4"/>
        <v>77.18980306874471</v>
      </c>
      <c r="L57" s="24">
        <f t="shared" si="5"/>
        <v>105.33265388708202</v>
      </c>
    </row>
    <row r="58" spans="2:12" ht="18" customHeight="1">
      <c r="B58" s="9" t="s">
        <v>44</v>
      </c>
      <c r="C58" s="28">
        <v>85089</v>
      </c>
      <c r="D58" s="51">
        <v>59944</v>
      </c>
      <c r="E58" s="29">
        <v>80514</v>
      </c>
      <c r="F58" s="30">
        <v>90198</v>
      </c>
      <c r="G58" s="31">
        <v>81799</v>
      </c>
      <c r="H58" s="51">
        <v>62676</v>
      </c>
      <c r="I58" s="11">
        <f t="shared" si="2"/>
        <v>77.84484685893138</v>
      </c>
      <c r="J58" s="11">
        <f t="shared" si="3"/>
        <v>69.48712831770105</v>
      </c>
      <c r="K58" s="11">
        <f t="shared" si="4"/>
        <v>76.62196359368696</v>
      </c>
      <c r="L58" s="24">
        <f t="shared" si="5"/>
        <v>104.55758708127586</v>
      </c>
    </row>
    <row r="59" spans="2:12" ht="29.25" customHeight="1">
      <c r="B59" s="12" t="s">
        <v>45</v>
      </c>
      <c r="C59" s="40">
        <v>9906</v>
      </c>
      <c r="D59" s="53">
        <v>6777</v>
      </c>
      <c r="E59" s="41">
        <v>9963</v>
      </c>
      <c r="F59" s="42">
        <v>10799</v>
      </c>
      <c r="G59" s="43">
        <v>9248</v>
      </c>
      <c r="H59" s="53">
        <v>7603</v>
      </c>
      <c r="I59" s="11">
        <f t="shared" si="2"/>
        <v>76.31235571614975</v>
      </c>
      <c r="J59" s="11">
        <f t="shared" si="3"/>
        <v>70.40466709880545</v>
      </c>
      <c r="K59" s="11">
        <f t="shared" si="4"/>
        <v>82.21237024221453</v>
      </c>
      <c r="L59" s="24">
        <f t="shared" si="5"/>
        <v>112.18828390143132</v>
      </c>
    </row>
    <row r="60" spans="2:12" ht="26.25" customHeight="1">
      <c r="B60" s="10" t="s">
        <v>48</v>
      </c>
      <c r="C60" s="32">
        <f aca="true" t="shared" si="14" ref="C60:H60">C61</f>
        <v>1000</v>
      </c>
      <c r="D60" s="50">
        <f t="shared" si="14"/>
        <v>750</v>
      </c>
      <c r="E60" s="26">
        <f t="shared" si="14"/>
        <v>1000</v>
      </c>
      <c r="F60" s="26">
        <f t="shared" si="14"/>
        <v>1000</v>
      </c>
      <c r="G60" s="26">
        <f t="shared" si="14"/>
        <v>1000</v>
      </c>
      <c r="H60" s="50">
        <f t="shared" si="14"/>
        <v>750</v>
      </c>
      <c r="I60" s="11">
        <f t="shared" si="2"/>
        <v>75</v>
      </c>
      <c r="J60" s="11">
        <f t="shared" si="3"/>
        <v>75</v>
      </c>
      <c r="K60" s="11">
        <f t="shared" si="4"/>
        <v>75</v>
      </c>
      <c r="L60" s="24">
        <f t="shared" si="5"/>
        <v>100</v>
      </c>
    </row>
    <row r="61" spans="2:12" ht="26.25" customHeight="1">
      <c r="B61" s="13" t="s">
        <v>47</v>
      </c>
      <c r="C61" s="28">
        <v>1000</v>
      </c>
      <c r="D61" s="51">
        <v>750</v>
      </c>
      <c r="E61" s="29">
        <v>1000</v>
      </c>
      <c r="F61" s="29">
        <v>1000</v>
      </c>
      <c r="G61" s="37">
        <v>1000</v>
      </c>
      <c r="H61" s="51">
        <v>750</v>
      </c>
      <c r="I61" s="11">
        <f t="shared" si="2"/>
        <v>75</v>
      </c>
      <c r="J61" s="11">
        <f t="shared" si="3"/>
        <v>75</v>
      </c>
      <c r="K61" s="11">
        <f t="shared" si="4"/>
        <v>75</v>
      </c>
      <c r="L61" s="24">
        <f t="shared" si="5"/>
        <v>100</v>
      </c>
    </row>
    <row r="62" spans="2:7" ht="12.75" customHeight="1">
      <c r="B62" s="64" t="s">
        <v>65</v>
      </c>
      <c r="C62" s="65"/>
      <c r="D62" s="65"/>
      <c r="E62" s="65"/>
      <c r="F62" s="65"/>
      <c r="G62" s="65"/>
    </row>
    <row r="63" spans="2:7" ht="12.75" customHeight="1">
      <c r="B63" s="66"/>
      <c r="C63" s="66"/>
      <c r="D63" s="66"/>
      <c r="E63" s="66"/>
      <c r="F63" s="66"/>
      <c r="G63" s="66"/>
    </row>
    <row r="64" spans="2:7" ht="12.75" customHeight="1">
      <c r="B64" s="66"/>
      <c r="C64" s="66"/>
      <c r="D64" s="66"/>
      <c r="E64" s="66"/>
      <c r="F64" s="66"/>
      <c r="G64" s="66"/>
    </row>
    <row r="65" spans="2:7" ht="12.75">
      <c r="B65" s="66"/>
      <c r="C65" s="66"/>
      <c r="D65" s="66"/>
      <c r="E65" s="66"/>
      <c r="F65" s="66"/>
      <c r="G65" s="66"/>
    </row>
    <row r="66" spans="2:7" ht="12.75">
      <c r="B66" s="66"/>
      <c r="C66" s="66"/>
      <c r="D66" s="66"/>
      <c r="E66" s="66"/>
      <c r="F66" s="66"/>
      <c r="G66" s="66"/>
    </row>
    <row r="67" spans="2:12" ht="30" customHeight="1">
      <c r="B67" s="66"/>
      <c r="C67" s="66"/>
      <c r="D67" s="66"/>
      <c r="E67" s="66"/>
      <c r="F67" s="66"/>
      <c r="G67" s="66"/>
      <c r="I67" s="79" t="s">
        <v>66</v>
      </c>
      <c r="J67" s="79"/>
      <c r="K67" s="80"/>
      <c r="L67" s="80"/>
    </row>
    <row r="68" spans="2:7" ht="12.75">
      <c r="B68" s="66"/>
      <c r="C68" s="66"/>
      <c r="D68" s="66"/>
      <c r="E68" s="66"/>
      <c r="F68" s="66"/>
      <c r="G68" s="66"/>
    </row>
  </sheetData>
  <mergeCells count="9">
    <mergeCell ref="B2:L3"/>
    <mergeCell ref="B62:G68"/>
    <mergeCell ref="H5:H6"/>
    <mergeCell ref="I5:K5"/>
    <mergeCell ref="L5:L6"/>
    <mergeCell ref="B5:B6"/>
    <mergeCell ref="C5:D5"/>
    <mergeCell ref="E5:G5"/>
    <mergeCell ref="I67:L67"/>
  </mergeCells>
  <printOptions/>
  <pageMargins left="0.1968503937007874" right="0.1968503937007874" top="0.1968503937007874" bottom="0.3937007874015748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glavdohod</dc:creator>
  <cp:keywords/>
  <dc:description/>
  <cp:lastModifiedBy>zam_nach</cp:lastModifiedBy>
  <cp:lastPrinted>2021-10-15T12:02:11Z</cp:lastPrinted>
  <dcterms:created xsi:type="dcterms:W3CDTF">2012-02-03T13:18:07Z</dcterms:created>
  <dcterms:modified xsi:type="dcterms:W3CDTF">2022-01-21T09:41:45Z</dcterms:modified>
  <cp:category/>
  <cp:version/>
  <cp:contentType/>
  <cp:contentStatus/>
</cp:coreProperties>
</file>