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3395" windowHeight="7500" activeTab="2"/>
  </bookViews>
  <sheets>
    <sheet name="Анализ 1кв.2023" sheetId="1" r:id="rId1"/>
    <sheet name="Анализ 1 полуг.2023" sheetId="2" r:id="rId2"/>
    <sheet name="Анализ 9 мес.2023г." sheetId="3" r:id="rId3"/>
  </sheets>
  <definedNames/>
  <calcPr fullCalcOnLoad="1"/>
</workbook>
</file>

<file path=xl/sharedStrings.xml><?xml version="1.0" encoding="utf-8"?>
<sst xmlns="http://schemas.openxmlformats.org/spreadsheetml/2006/main" count="2361" uniqueCount="120">
  <si>
    <t>№ п/п</t>
  </si>
  <si>
    <t>Наименование юридического лица</t>
  </si>
  <si>
    <t xml:space="preserve">Муниципальное унитарное предприятие Центральная районная аптека №15 </t>
  </si>
  <si>
    <t>ООО "Ракитянский водсервис"</t>
  </si>
  <si>
    <t>Управляющая рынком компания - муниципальное унитарное предприятие "Рынок "Ракита"</t>
  </si>
  <si>
    <t>Городские и сельские поселения, итого</t>
  </si>
  <si>
    <t xml:space="preserve"> Всего   по программе</t>
  </si>
  <si>
    <t xml:space="preserve">  в том числе</t>
  </si>
  <si>
    <t>Бюджетные учреждения,  предприятия, итого</t>
  </si>
  <si>
    <t>Предприятия ЖКХ,  муниципальные предприятия, итого</t>
  </si>
  <si>
    <t xml:space="preserve"> Федеральный бюджет</t>
  </si>
  <si>
    <t xml:space="preserve">  Областной бюджет</t>
  </si>
  <si>
    <t xml:space="preserve"> Местный  бюджет</t>
  </si>
  <si>
    <t xml:space="preserve"> Собственные    средства предприятий</t>
  </si>
  <si>
    <t>ОГБУЗ "Ракитянская ЦРБ"</t>
  </si>
  <si>
    <t xml:space="preserve">Администрация Бобравского сельского поселения </t>
  </si>
  <si>
    <t>Администрация Венгеровского сельского поселения</t>
  </si>
  <si>
    <t>Администрация Дмитриевского сельского поселения</t>
  </si>
  <si>
    <t xml:space="preserve">Администрация Зинаидинского сельского поселения </t>
  </si>
  <si>
    <t>Администрация Илек-Кошарского сельского поселения</t>
  </si>
  <si>
    <t>Администрация Нижнепенского сельского поселения</t>
  </si>
  <si>
    <t>Администрация Солдатского сельского поселения</t>
  </si>
  <si>
    <t>Администрация Трефиловского сельского поселения</t>
  </si>
  <si>
    <t>Администрация Центрального сельского поселения</t>
  </si>
  <si>
    <t>Администрация городского поселения "Посёлок Ракитное"</t>
  </si>
  <si>
    <t xml:space="preserve">Управление финансов и бюджетной политики </t>
  </si>
  <si>
    <t xml:space="preserve">Управление культуры и кинофикации </t>
  </si>
  <si>
    <t xml:space="preserve">Управление физической культуры и спорта </t>
  </si>
  <si>
    <t xml:space="preserve">в  разрезе  источников  финансирования </t>
  </si>
  <si>
    <t xml:space="preserve">ООО  "Ракитянское ТП"  </t>
  </si>
  <si>
    <t>Администрация  "Поселок Пролетарский"</t>
  </si>
  <si>
    <t>Исполнитель: З. Шкилева</t>
  </si>
  <si>
    <t>Внебюджетные  источники                     ( платные услуги, средства собственников жилья,  спонсорская помощь)</t>
  </si>
  <si>
    <t>План          2018                год     (тыс.        руб.)</t>
  </si>
  <si>
    <t xml:space="preserve">Администрация Ракитянского района              </t>
  </si>
  <si>
    <t xml:space="preserve"> Факт                                   1 квартал           2018                года                        (тыс.  руб.)</t>
  </si>
  <si>
    <t>Процент  выполнения (факт  1кв. 2018г. к плану  2018г.)</t>
  </si>
  <si>
    <t>Процент  выполнения (факт  1 кв. 2018г. к плану  2018г.)</t>
  </si>
  <si>
    <t>Процент  выполнения (факт  1 кв. 2018 г. к плану  2018г.)</t>
  </si>
  <si>
    <t>ООО" Забота"</t>
  </si>
  <si>
    <t xml:space="preserve"> Факт                                   1  полугодие            2018                года                        (тыс.  руб.)</t>
  </si>
  <si>
    <t>Процент  выполнения (факт  1 полугодие . 2018 г. к плану  2018г.)</t>
  </si>
  <si>
    <t xml:space="preserve"> Факт                                   9 месяцев             2018                года                        (тыс.  руб.)</t>
  </si>
  <si>
    <t>Процент  выполнения (факт 9 месяцев 2018 г. к плану  2018г.)</t>
  </si>
  <si>
    <t xml:space="preserve"> Факт                                               2018                года                        (тыс.  руб.)</t>
  </si>
  <si>
    <t>Процент  выполнения (факт  2018 г. к плану  2018г.)</t>
  </si>
  <si>
    <t>План          2019                год     (тыс.        руб.)</t>
  </si>
  <si>
    <t>Процент  выполнения (факт 1кв. 2019 г.                         к плану  2019г.)</t>
  </si>
  <si>
    <t xml:space="preserve"> Факт           1 кв.        2019                год     (тыс.        руб.)</t>
  </si>
  <si>
    <t xml:space="preserve">Администрация Вышнепенского сельского поселения  </t>
  </si>
  <si>
    <t>Внебюджетные  источники                                                                                                    (платные услуги, средства собствен ников жилья,  спонсор  ская помощь)</t>
  </si>
  <si>
    <t>Внебюджетные  источники                     (платные услуги, средства собствен ников жилья,  спонсор  ская помощь)</t>
  </si>
  <si>
    <t>Процент  выпол  нения (факт 2018 г.                  к плану  2018г.)</t>
  </si>
  <si>
    <t xml:space="preserve"> Собствен ные    средства предприятий</t>
  </si>
  <si>
    <t xml:space="preserve"> Факт           1 полугодие        2019                    (тыс.        руб.)</t>
  </si>
  <si>
    <t>Процент  выполнения (факт 1полуг. 2019 г.                         к плану  2019г.)</t>
  </si>
  <si>
    <t xml:space="preserve"> Факт           9 месяцев      2019 г.                    (тыс.        руб.)</t>
  </si>
  <si>
    <t>Процент  выполнения (факт 9 месяцев 2019 г.                         к плану  2019г.)</t>
  </si>
  <si>
    <t xml:space="preserve"> Факт                 2019 г.                    (тыс.        руб.)</t>
  </si>
  <si>
    <t>Процент  выполнения (факт 2019 г.                         к плану  2019г.)</t>
  </si>
  <si>
    <t xml:space="preserve"> План                  2020 г.                    (тыс.        руб.)</t>
  </si>
  <si>
    <t>МБУ "Ледовая арена "Дружба"</t>
  </si>
  <si>
    <t xml:space="preserve"> Факт                  1кв.                 2020 г.                    (тыс.        руб.)</t>
  </si>
  <si>
    <t>Процент  выполнения (факт                             1 кв. 2020 г.                         к плану                         2020г.)</t>
  </si>
  <si>
    <t>25.1</t>
  </si>
  <si>
    <t xml:space="preserve"> Факт                 1 полу годие                  2020 г.                    (тыс.        руб.)</t>
  </si>
  <si>
    <t>Процент  выполнения (факт                             1 полу годие   2020 г.                         к плану                         2020г.)</t>
  </si>
  <si>
    <t xml:space="preserve"> Факт                9 месяцев                  2020 г.                    (тыс.        руб.)</t>
  </si>
  <si>
    <t>Процент  выполнения (факт                             9 месяцев   2020 г.                         к плану                         2020г.)</t>
  </si>
  <si>
    <t xml:space="preserve"> Факт                за                  2020 г.                    (тыс.        руб.)</t>
  </si>
  <si>
    <t>Процент  выполнения (факт                                2020 г.                         к плану                         2020г.)</t>
  </si>
  <si>
    <t xml:space="preserve">  ООО "РемонтЖилСервис"  </t>
  </si>
  <si>
    <t xml:space="preserve"> МАУ                                              " Благоустройство "</t>
  </si>
  <si>
    <t xml:space="preserve"> План                  2021 г.                    (тыс.        руб.)</t>
  </si>
  <si>
    <t xml:space="preserve"> Факт                за 1 квартал                 2021 г.                    (тыс.        руб.)</t>
  </si>
  <si>
    <t xml:space="preserve"> Факт                за                  2021 г.                    (тыс.        руб.)</t>
  </si>
  <si>
    <t>Процент  выполнения (факт  1кв.                               2021 г.                         к плану                         2021г.)</t>
  </si>
  <si>
    <t xml:space="preserve"> Факт                за 1 полугодие                  2021 г.                    (тыс.        руб.)</t>
  </si>
  <si>
    <t>Процент  выполнения (факт  1полуг.                               2021 г.                         к плану                         2021г.)</t>
  </si>
  <si>
    <t xml:space="preserve"> Факт                за 9 месяцев                  2021 г.                    (тыс.        руб.)</t>
  </si>
  <si>
    <t>Процент  выполнения (факт                9 месяцев                               2021 г.                         к плану                         2021г.)</t>
  </si>
  <si>
    <t>Администрация Введено-Готнянского сельского поселения (корректировка плана)</t>
  </si>
  <si>
    <t xml:space="preserve"> Факт                за                   2021 г.                    (тыс.        руб.)</t>
  </si>
  <si>
    <t>Процент  выполнения (факт                                               2021 г.                         к плану                         2021г.)</t>
  </si>
  <si>
    <t>Проведение капитального ремонта общего имущества 4 мнгоквартирных домов      ( ул. Железнодорожная                                 п. Пролетарский за 2021)</t>
  </si>
  <si>
    <t xml:space="preserve">Проведение капитального ремонта общего имущества 8 мнгоквартирных домов      ( ул. Ватутина                                 п. Пролетарский) за 2020  </t>
  </si>
  <si>
    <t>Процент  выполнения                      (факт                                               2021 г.                         к плану                         2021г.)</t>
  </si>
  <si>
    <t xml:space="preserve">из них капитальный ремонт МКД </t>
  </si>
  <si>
    <t xml:space="preserve"> тел: 847 245 55-2-20</t>
  </si>
  <si>
    <t xml:space="preserve"> План                  2022 г.                    (тыс.        руб.)</t>
  </si>
  <si>
    <t>Процент  выполнения                      (факт                                               2022 г.                         к плану                         2022г.)</t>
  </si>
  <si>
    <t xml:space="preserve"> Факт                за                               1 квартал                 2022 г.                    (тыс.        руб.)</t>
  </si>
  <si>
    <t>Процент  выполнения (факт                                               2022 г.                         к плану                         2022г.)</t>
  </si>
  <si>
    <t xml:space="preserve"> Факт                за   1 квартал                 2022 г.                    (тыс.        руб.)</t>
  </si>
  <si>
    <t xml:space="preserve"> Факт                за  1 квартал                 2022 г.                    (тыс.        руб.)</t>
  </si>
  <si>
    <t xml:space="preserve">Управление образования  </t>
  </si>
  <si>
    <t xml:space="preserve">Муниципальное учреждение "Плавательный бассейн поселка Ракитное </t>
  </si>
  <si>
    <t xml:space="preserve">Управление социальной защиты населения  </t>
  </si>
  <si>
    <t xml:space="preserve">АО "Ракитянская  теплосетевая  компания" </t>
  </si>
  <si>
    <t xml:space="preserve"> Мест ный  бюджет</t>
  </si>
  <si>
    <t xml:space="preserve"> Мест        ный  бюджет</t>
  </si>
  <si>
    <t xml:space="preserve"> Факт                за                               2 квартал                 2022 г.                    (тыс.        руб.)</t>
  </si>
  <si>
    <t xml:space="preserve"> Факт                за                               9 месяцев                2022 г.                    (тыс.        руб.)</t>
  </si>
  <si>
    <t xml:space="preserve"> Факт                за                               9 месяцев                 2022 г.                    (тыс.        руб.)</t>
  </si>
  <si>
    <t xml:space="preserve"> Факт                за                                               2022 г.                    (тыс.        руб.)</t>
  </si>
  <si>
    <t>Проведение капитального ремонта общего имущества 8 мнгоквартирных домов                       (  п. Пролетарский  ул.Железнодорожная,24 (8679,4тыс руб), д.25 (7955,9 тыс.руб) ,д.28  (5523,8 тыс.руб),ул Ватутина 9 (23851,0тыс. руб),ул.Пролетарская д.33 (3297,03  тыс.руб) п.Ракитное                               ул. Пролетарская -44                             ( 7162,2тыс.руб)   ,ул.Федутенко 28                          (7843,2 тыс.руб),п.Сумовский 16 (6493,6 тыс.руб)</t>
  </si>
  <si>
    <t>Управление образования реализация мероприятий в рамках капитального ремонта РСОШ №2 имениА.И.Цыбулева (16718 тыс.руб)                        Зинаидинская ООШ                                    (6800 тыс.руб)</t>
  </si>
  <si>
    <t>19.1</t>
  </si>
  <si>
    <t xml:space="preserve"> План                  2023 г.                    (тыс.        руб.)</t>
  </si>
  <si>
    <t xml:space="preserve">    Анализ  выполнения мероприятий  в области  энергосбережения  и повышения  энергетической эффективности муниципального образования  "Ракитянский  район" Белгородской области                                                                                                                                                 за  2023 год. </t>
  </si>
  <si>
    <t xml:space="preserve"> Факт                за 1 квартал                                               2023 г.                    (тыс.        руб.)</t>
  </si>
  <si>
    <t>Процент  выполнения                      (факт 1 квартал                                               2023 г.                         к плану                         2023г.)</t>
  </si>
  <si>
    <t xml:space="preserve"> Факт                за 1 полу годие                                               2023 г.                (тыс.        руб.)</t>
  </si>
  <si>
    <t>Процент  выполнения                      (факт 1 полугодие                                                 2023 г.                         к плану                         2023г.)</t>
  </si>
  <si>
    <t xml:space="preserve"> Факт                за 1 полугодие                                               2023 г.                (тыс.        руб.)</t>
  </si>
  <si>
    <t>Администрация Введено-Готнянского сельского поселения</t>
  </si>
  <si>
    <t>План  согласно программ 2023</t>
  </si>
  <si>
    <t xml:space="preserve"> Факт                за 9 месяцев                                                2023 г.                (тыс.        руб.)</t>
  </si>
  <si>
    <t>Процент  выполнения                      (факт 9 месяцев                                                  2023 г.                         к плану                         2023г.)</t>
  </si>
  <si>
    <t>Управление социальной защиты населения  (уточнен план)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</si>
</sst>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"/>
    <numFmt numFmtId="191" formatCode="0.0000"/>
    <numFmt numFmtId="192" formatCode="0.000000"/>
    <numFmt numFmtId="193" formatCode="#,##0.00&quot;р.&quot;"/>
    <numFmt numFmtId="194" formatCode="#,##0.0000"/>
    <numFmt numFmtId="195" formatCode="#,##0.00000"/>
    <numFmt numFmtId="196" formatCode="#,##0.000"/>
    <numFmt numFmtId="197" formatCode="#,##0.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3">
    <font>
      <sz val="10"/>
      <name val="Arial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89" fontId="4" fillId="33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58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91" fontId="2" fillId="33" borderId="10" xfId="58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0" xfId="0" applyFont="1" applyFill="1" applyBorder="1" applyAlignment="1">
      <alignment/>
    </xf>
    <xf numFmtId="189" fontId="7" fillId="34" borderId="1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/>
    </xf>
    <xf numFmtId="2" fontId="2" fillId="34" borderId="10" xfId="58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9" fontId="7" fillId="34" borderId="10" xfId="0" applyNumberFormat="1" applyFont="1" applyFill="1" applyBorder="1" applyAlignment="1">
      <alignment horizontal="center" vertical="center" wrapText="1"/>
    </xf>
    <xf numFmtId="189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189" fontId="4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8" fillId="34" borderId="0" xfId="0" applyFont="1" applyFill="1" applyAlignment="1">
      <alignment/>
    </xf>
    <xf numFmtId="0" fontId="48" fillId="0" borderId="0" xfId="0" applyFont="1" applyFill="1" applyAlignment="1">
      <alignment/>
    </xf>
    <xf numFmtId="189" fontId="49" fillId="33" borderId="10" xfId="0" applyNumberFormat="1" applyFont="1" applyFill="1" applyBorder="1" applyAlignment="1">
      <alignment horizontal="center" vertical="center" wrapText="1"/>
    </xf>
    <xf numFmtId="189" fontId="48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2" fontId="48" fillId="34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189" fontId="48" fillId="34" borderId="10" xfId="0" applyNumberFormat="1" applyFont="1" applyFill="1" applyBorder="1" applyAlignment="1">
      <alignment horizontal="center" vertical="center" wrapText="1"/>
    </xf>
    <xf numFmtId="189" fontId="4" fillId="34" borderId="10" xfId="0" applyNumberFormat="1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vertical="center" wrapText="1"/>
    </xf>
    <xf numFmtId="191" fontId="2" fillId="34" borderId="10" xfId="58" applyNumberFormat="1" applyFont="1" applyFill="1" applyBorder="1" applyAlignment="1">
      <alignment horizontal="center" vertical="center" wrapText="1"/>
    </xf>
    <xf numFmtId="189" fontId="4" fillId="34" borderId="1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2" fontId="7" fillId="34" borderId="10" xfId="58" applyNumberFormat="1" applyFont="1" applyFill="1" applyBorder="1" applyAlignment="1">
      <alignment horizontal="center" vertical="center" wrapText="1"/>
    </xf>
    <xf numFmtId="189" fontId="5" fillId="34" borderId="10" xfId="0" applyNumberFormat="1" applyFont="1" applyFill="1" applyBorder="1" applyAlignment="1">
      <alignment horizontal="center"/>
    </xf>
    <xf numFmtId="189" fontId="5" fillId="34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7" fillId="33" borderId="10" xfId="58" applyNumberFormat="1" applyFont="1" applyFill="1" applyBorder="1" applyAlignment="1">
      <alignment horizontal="center" vertical="center" wrapText="1"/>
    </xf>
    <xf numFmtId="189" fontId="50" fillId="34" borderId="10" xfId="0" applyNumberFormat="1" applyFont="1" applyFill="1" applyBorder="1" applyAlignment="1">
      <alignment horizontal="center"/>
    </xf>
    <xf numFmtId="189" fontId="50" fillId="34" borderId="10" xfId="0" applyNumberFormat="1" applyFont="1" applyFill="1" applyBorder="1" applyAlignment="1">
      <alignment horizontal="center" vertical="center" wrapText="1"/>
    </xf>
    <xf numFmtId="2" fontId="48" fillId="34" borderId="10" xfId="58" applyNumberFormat="1" applyFont="1" applyFill="1" applyBorder="1" applyAlignment="1">
      <alignment horizontal="center" vertical="center" wrapText="1"/>
    </xf>
    <xf numFmtId="189" fontId="5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/>
    </xf>
    <xf numFmtId="189" fontId="2" fillId="33" borderId="0" xfId="0" applyNumberFormat="1" applyFont="1" applyFill="1" applyBorder="1" applyAlignment="1">
      <alignment horizontal="center" vertical="center" wrapText="1"/>
    </xf>
    <xf numFmtId="189" fontId="2" fillId="34" borderId="0" xfId="0" applyNumberFormat="1" applyFont="1" applyFill="1" applyBorder="1" applyAlignment="1">
      <alignment horizontal="center" vertical="center" wrapText="1"/>
    </xf>
    <xf numFmtId="188" fontId="7" fillId="34" borderId="10" xfId="0" applyNumberFormat="1" applyFont="1" applyFill="1" applyBorder="1" applyAlignment="1">
      <alignment horizontal="center" vertical="center"/>
    </xf>
    <xf numFmtId="189" fontId="2" fillId="33" borderId="11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89" fontId="7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189" fontId="5" fillId="34" borderId="12" xfId="0" applyNumberFormat="1" applyFont="1" applyFill="1" applyBorder="1" applyAlignment="1">
      <alignment horizontal="center"/>
    </xf>
    <xf numFmtId="189" fontId="5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2" fontId="7" fillId="34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189" fontId="7" fillId="33" borderId="12" xfId="0" applyNumberFormat="1" applyFont="1" applyFill="1" applyBorder="1" applyAlignment="1">
      <alignment horizontal="center" vertical="center" wrapText="1"/>
    </xf>
    <xf numFmtId="189" fontId="2" fillId="33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89" fontId="2" fillId="34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89" fontId="2" fillId="34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89" fontId="49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189" fontId="2" fillId="34" borderId="10" xfId="0" applyNumberFormat="1" applyFont="1" applyFill="1" applyBorder="1" applyAlignment="1">
      <alignment horizontal="center" vertical="center" wrapText="1"/>
    </xf>
    <xf numFmtId="189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9" fontId="4" fillId="34" borderId="11" xfId="0" applyNumberFormat="1" applyFont="1" applyFill="1" applyBorder="1" applyAlignment="1">
      <alignment horizontal="center"/>
    </xf>
    <xf numFmtId="189" fontId="4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189" fontId="52" fillId="33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189" fontId="2" fillId="35" borderId="10" xfId="0" applyNumberFormat="1" applyFont="1" applyFill="1" applyBorder="1" applyAlignment="1">
      <alignment horizontal="center" vertical="center" wrapText="1"/>
    </xf>
    <xf numFmtId="189" fontId="2" fillId="35" borderId="12" xfId="0" applyNumberFormat="1" applyFont="1" applyFill="1" applyBorder="1" applyAlignment="1">
      <alignment horizontal="center" vertical="center" wrapText="1"/>
    </xf>
    <xf numFmtId="189" fontId="2" fillId="35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O52"/>
  <sheetViews>
    <sheetView zoomScale="75" zoomScaleNormal="75" zoomScalePageLayoutView="0" workbookViewId="0" topLeftCell="CG39">
      <selection activeCell="B2" sqref="B2:IN50"/>
    </sheetView>
  </sheetViews>
  <sheetFormatPr defaultColWidth="11.421875" defaultRowHeight="5.25" customHeight="1"/>
  <cols>
    <col min="1" max="1" width="4.00390625" style="1" customWidth="1"/>
    <col min="2" max="2" width="9.7109375" style="2" customWidth="1"/>
    <col min="3" max="3" width="36.8515625" style="1" customWidth="1"/>
    <col min="4" max="4" width="12.140625" style="1" hidden="1" customWidth="1"/>
    <col min="5" max="5" width="11.00390625" style="1" hidden="1" customWidth="1"/>
    <col min="6" max="6" width="16.57421875" style="1" hidden="1" customWidth="1"/>
    <col min="7" max="7" width="12.8515625" style="1" hidden="1" customWidth="1"/>
    <col min="8" max="8" width="13.421875" style="1" hidden="1" customWidth="1"/>
    <col min="9" max="9" width="20.00390625" style="1" hidden="1" customWidth="1"/>
    <col min="10" max="10" width="16.57421875" style="1" hidden="1" customWidth="1"/>
    <col min="11" max="11" width="13.7109375" style="1" hidden="1" customWidth="1"/>
    <col min="12" max="12" width="11.140625" style="1" hidden="1" customWidth="1"/>
    <col min="13" max="13" width="12.28125" style="1" hidden="1" customWidth="1"/>
    <col min="14" max="14" width="13.140625" style="1" hidden="1" customWidth="1"/>
    <col min="15" max="15" width="16.8515625" style="1" hidden="1" customWidth="1"/>
    <col min="16" max="16" width="13.140625" style="1" hidden="1" customWidth="1"/>
    <col min="17" max="17" width="14.28125" style="1" hidden="1" customWidth="1"/>
    <col min="18" max="18" width="14.00390625" style="1" hidden="1" customWidth="1"/>
    <col min="19" max="19" width="15.140625" style="1" hidden="1" customWidth="1"/>
    <col min="20" max="20" width="14.8515625" style="1" hidden="1" customWidth="1"/>
    <col min="21" max="21" width="13.7109375" style="1" hidden="1" customWidth="1"/>
    <col min="22" max="22" width="20.00390625" style="1" hidden="1" customWidth="1"/>
    <col min="23" max="23" width="16.28125" style="1" hidden="1" customWidth="1"/>
    <col min="24" max="24" width="14.28125" style="1" hidden="1" customWidth="1"/>
    <col min="25" max="25" width="14.00390625" style="1" hidden="1" customWidth="1"/>
    <col min="26" max="26" width="15.140625" style="1" hidden="1" customWidth="1"/>
    <col min="27" max="27" width="14.8515625" style="1" hidden="1" customWidth="1"/>
    <col min="28" max="28" width="13.7109375" style="1" hidden="1" customWidth="1"/>
    <col min="29" max="29" width="20.00390625" style="1" hidden="1" customWidth="1"/>
    <col min="30" max="30" width="16.28125" style="1" hidden="1" customWidth="1"/>
    <col min="31" max="31" width="13.421875" style="1" hidden="1" customWidth="1"/>
    <col min="32" max="32" width="12.421875" style="1" hidden="1" customWidth="1"/>
    <col min="33" max="33" width="10.421875" style="1" hidden="1" customWidth="1"/>
    <col min="34" max="34" width="14.28125" style="1" hidden="1" customWidth="1"/>
    <col min="35" max="35" width="13.8515625" style="1" hidden="1" customWidth="1"/>
    <col min="36" max="36" width="17.140625" style="1" hidden="1" customWidth="1"/>
    <col min="37" max="37" width="11.421875" style="1" hidden="1" customWidth="1"/>
    <col min="38" max="38" width="11.57421875" style="1" hidden="1" customWidth="1"/>
    <col min="39" max="40" width="10.7109375" style="1" hidden="1" customWidth="1"/>
    <col min="41" max="41" width="12.140625" style="1" hidden="1" customWidth="1"/>
    <col min="42" max="42" width="12.7109375" style="1" hidden="1" customWidth="1"/>
    <col min="43" max="43" width="15.8515625" style="1" hidden="1" customWidth="1"/>
    <col min="44" max="44" width="11.28125" style="1" hidden="1" customWidth="1"/>
    <col min="45" max="46" width="10.7109375" style="1" hidden="1" customWidth="1"/>
    <col min="47" max="47" width="12.7109375" style="1" hidden="1" customWidth="1"/>
    <col min="48" max="48" width="13.00390625" style="1" hidden="1" customWidth="1"/>
    <col min="49" max="49" width="13.8515625" style="1" hidden="1" customWidth="1"/>
    <col min="50" max="50" width="11.140625" style="1" hidden="1" customWidth="1"/>
    <col min="51" max="51" width="13.421875" style="1" hidden="1" customWidth="1"/>
    <col min="52" max="53" width="10.7109375" style="1" hidden="1" customWidth="1"/>
    <col min="54" max="54" width="12.7109375" style="1" hidden="1" customWidth="1"/>
    <col min="55" max="55" width="13.00390625" style="1" hidden="1" customWidth="1"/>
    <col min="56" max="56" width="13.8515625" style="1" hidden="1" customWidth="1"/>
    <col min="57" max="57" width="11.140625" style="1" hidden="1" customWidth="1"/>
    <col min="58" max="58" width="13.421875" style="1" hidden="1" customWidth="1"/>
    <col min="59" max="60" width="10.7109375" style="1" hidden="1" customWidth="1"/>
    <col min="61" max="61" width="12.7109375" style="1" hidden="1" customWidth="1"/>
    <col min="62" max="62" width="13.00390625" style="1" hidden="1" customWidth="1"/>
    <col min="63" max="63" width="13.8515625" style="1" hidden="1" customWidth="1"/>
    <col min="64" max="64" width="11.140625" style="1" hidden="1" customWidth="1"/>
    <col min="65" max="65" width="12.7109375" style="4" hidden="1" customWidth="1"/>
    <col min="66" max="67" width="10.7109375" style="4" hidden="1" customWidth="1"/>
    <col min="68" max="68" width="12.140625" style="4" hidden="1" customWidth="1"/>
    <col min="69" max="69" width="12.7109375" style="4" hidden="1" customWidth="1"/>
    <col min="70" max="70" width="15.8515625" style="4" hidden="1" customWidth="1"/>
    <col min="71" max="71" width="11.28125" style="4" hidden="1" customWidth="1"/>
    <col min="72" max="73" width="10.7109375" style="4" hidden="1" customWidth="1"/>
    <col min="74" max="74" width="12.7109375" style="4" hidden="1" customWidth="1"/>
    <col min="75" max="75" width="13.00390625" style="4" hidden="1" customWidth="1"/>
    <col min="76" max="76" width="13.8515625" style="4" hidden="1" customWidth="1"/>
    <col min="77" max="77" width="11.140625" style="4" hidden="1" customWidth="1"/>
    <col min="78" max="78" width="13.421875" style="4" hidden="1" customWidth="1"/>
    <col min="79" max="80" width="10.7109375" style="4" hidden="1" customWidth="1"/>
    <col min="81" max="81" width="12.7109375" style="4" hidden="1" customWidth="1"/>
    <col min="82" max="82" width="13.00390625" style="4" hidden="1" customWidth="1"/>
    <col min="83" max="83" width="13.8515625" style="4" hidden="1" customWidth="1"/>
    <col min="84" max="84" width="11.140625" style="4" hidden="1" customWidth="1"/>
    <col min="85" max="85" width="12.00390625" style="4" customWidth="1"/>
    <col min="86" max="87" width="10.7109375" style="4" hidden="1" customWidth="1"/>
    <col min="88" max="88" width="12.7109375" style="4" hidden="1" customWidth="1"/>
    <col min="89" max="89" width="13.00390625" style="4" hidden="1" customWidth="1"/>
    <col min="90" max="90" width="13.8515625" style="4" hidden="1" customWidth="1"/>
    <col min="91" max="91" width="11.57421875" style="4" hidden="1" customWidth="1"/>
    <col min="92" max="92" width="10.421875" style="4" hidden="1" customWidth="1"/>
    <col min="93" max="94" width="10.7109375" style="1" hidden="1" customWidth="1"/>
    <col min="95" max="95" width="12.7109375" style="1" hidden="1" customWidth="1"/>
    <col min="96" max="96" width="13.00390625" style="1" hidden="1" customWidth="1"/>
    <col min="97" max="97" width="13.8515625" style="1" hidden="1" customWidth="1"/>
    <col min="98" max="98" width="11.140625" style="6" hidden="1" customWidth="1"/>
    <col min="99" max="100" width="10.7109375" style="1" hidden="1" customWidth="1"/>
    <col min="101" max="101" width="12.7109375" style="1" hidden="1" customWidth="1"/>
    <col min="102" max="102" width="13.8515625" style="1" hidden="1" customWidth="1"/>
    <col min="103" max="103" width="11.57421875" style="1" hidden="1" customWidth="1"/>
    <col min="104" max="104" width="12.140625" style="1" hidden="1" customWidth="1"/>
    <col min="105" max="105" width="12.57421875" style="6" hidden="1" customWidth="1"/>
    <col min="106" max="107" width="10.7109375" style="1" hidden="1" customWidth="1"/>
    <col min="108" max="108" width="12.140625" style="1" hidden="1" customWidth="1"/>
    <col min="109" max="109" width="9.140625" style="1" hidden="1" customWidth="1"/>
    <col min="110" max="110" width="13.8515625" style="1" hidden="1" customWidth="1"/>
    <col min="111" max="111" width="14.00390625" style="1" hidden="1" customWidth="1"/>
    <col min="112" max="112" width="12.57421875" style="6" hidden="1" customWidth="1"/>
    <col min="113" max="114" width="10.7109375" style="1" hidden="1" customWidth="1"/>
    <col min="115" max="115" width="12.140625" style="1" hidden="1" customWidth="1"/>
    <col min="116" max="116" width="9.140625" style="1" hidden="1" customWidth="1"/>
    <col min="117" max="117" width="13.8515625" style="1" hidden="1" customWidth="1"/>
    <col min="118" max="118" width="12.00390625" style="1" hidden="1" customWidth="1"/>
    <col min="119" max="119" width="11.140625" style="4" customWidth="1"/>
    <col min="120" max="121" width="10.7109375" style="4" hidden="1" customWidth="1"/>
    <col min="122" max="122" width="12.140625" style="4" hidden="1" customWidth="1"/>
    <col min="123" max="123" width="12.421875" style="4" hidden="1" customWidth="1"/>
    <col min="124" max="124" width="12.00390625" style="4" hidden="1" customWidth="1"/>
    <col min="125" max="125" width="11.140625" style="4" hidden="1" customWidth="1"/>
    <col min="126" max="126" width="12.140625" style="4" hidden="1" customWidth="1"/>
    <col min="127" max="127" width="10.7109375" style="4" hidden="1" customWidth="1"/>
    <col min="128" max="128" width="14.57421875" style="4" hidden="1" customWidth="1"/>
    <col min="129" max="129" width="12.7109375" style="4" hidden="1" customWidth="1"/>
    <col min="130" max="130" width="13.00390625" style="4" hidden="1" customWidth="1"/>
    <col min="131" max="131" width="13.8515625" style="4" hidden="1" customWidth="1"/>
    <col min="132" max="132" width="11.140625" style="4" hidden="1" customWidth="1"/>
    <col min="133" max="134" width="10.7109375" style="4" hidden="1" customWidth="1"/>
    <col min="135" max="135" width="12.7109375" style="4" hidden="1" customWidth="1"/>
    <col min="136" max="136" width="13.8515625" style="4" hidden="1" customWidth="1"/>
    <col min="137" max="137" width="11.57421875" style="4" hidden="1" customWidth="1"/>
    <col min="138" max="138" width="12.140625" style="4" hidden="1" customWidth="1"/>
    <col min="139" max="139" width="12.57421875" style="4" hidden="1" customWidth="1"/>
    <col min="140" max="141" width="10.7109375" style="4" hidden="1" customWidth="1"/>
    <col min="142" max="142" width="12.140625" style="4" hidden="1" customWidth="1"/>
    <col min="143" max="143" width="9.140625" style="4" hidden="1" customWidth="1"/>
    <col min="144" max="144" width="13.8515625" style="4" hidden="1" customWidth="1"/>
    <col min="145" max="145" width="14.00390625" style="4" hidden="1" customWidth="1"/>
    <col min="146" max="146" width="12.57421875" style="4" hidden="1" customWidth="1"/>
    <col min="147" max="148" width="10.7109375" style="4" hidden="1" customWidth="1"/>
    <col min="149" max="149" width="12.140625" style="4" hidden="1" customWidth="1"/>
    <col min="150" max="150" width="9.140625" style="4" hidden="1" customWidth="1"/>
    <col min="151" max="151" width="13.8515625" style="4" hidden="1" customWidth="1"/>
    <col min="152" max="152" width="12.00390625" style="4" hidden="1" customWidth="1"/>
    <col min="153" max="153" width="13.28125" style="4" hidden="1" customWidth="1"/>
    <col min="154" max="155" width="10.7109375" style="4" hidden="1" customWidth="1"/>
    <col min="156" max="156" width="14.7109375" style="4" hidden="1" customWidth="1"/>
    <col min="157" max="157" width="12.421875" style="4" hidden="1" customWidth="1"/>
    <col min="158" max="158" width="12.00390625" style="4" hidden="1" customWidth="1"/>
    <col min="159" max="159" width="13.7109375" style="4" hidden="1" customWidth="1"/>
    <col min="160" max="160" width="13.8515625" style="4" hidden="1" customWidth="1"/>
    <col min="161" max="161" width="10.7109375" style="4" hidden="1" customWidth="1"/>
    <col min="162" max="162" width="15.140625" style="4" hidden="1" customWidth="1"/>
    <col min="163" max="163" width="13.57421875" style="4" hidden="1" customWidth="1"/>
    <col min="164" max="164" width="12.421875" style="4" hidden="1" customWidth="1"/>
    <col min="165" max="165" width="12.00390625" style="4" hidden="1" customWidth="1"/>
    <col min="166" max="166" width="14.140625" style="4" hidden="1" customWidth="1"/>
    <col min="167" max="167" width="13.8515625" style="4" hidden="1" customWidth="1"/>
    <col min="168" max="168" width="10.7109375" style="4" hidden="1" customWidth="1"/>
    <col min="169" max="169" width="11.8515625" style="4" hidden="1" customWidth="1"/>
    <col min="170" max="170" width="13.57421875" style="4" hidden="1" customWidth="1"/>
    <col min="171" max="171" width="12.421875" style="4" hidden="1" customWidth="1"/>
    <col min="172" max="172" width="12.00390625" style="4" hidden="1" customWidth="1"/>
    <col min="173" max="173" width="15.7109375" style="4" hidden="1" customWidth="1"/>
    <col min="174" max="174" width="13.8515625" style="4" customWidth="1"/>
    <col min="175" max="175" width="10.7109375" style="4" hidden="1" customWidth="1"/>
    <col min="176" max="176" width="11.8515625" style="4" hidden="1" customWidth="1"/>
    <col min="177" max="177" width="13.57421875" style="4" hidden="1" customWidth="1"/>
    <col min="178" max="178" width="12.421875" style="4" hidden="1" customWidth="1"/>
    <col min="179" max="179" width="12.00390625" style="4" hidden="1" customWidth="1"/>
    <col min="180" max="180" width="9.140625" style="4" hidden="1" customWidth="1"/>
    <col min="181" max="181" width="14.421875" style="4" customWidth="1"/>
    <col min="182" max="182" width="10.7109375" style="1" hidden="1" customWidth="1"/>
    <col min="183" max="183" width="13.00390625" style="1" hidden="1" customWidth="1"/>
    <col min="184" max="184" width="11.140625" style="1" hidden="1" customWidth="1"/>
    <col min="185" max="185" width="13.00390625" style="1" hidden="1" customWidth="1"/>
    <col min="186" max="186" width="10.421875" style="1" hidden="1" customWidth="1"/>
    <col min="187" max="187" width="12.7109375" style="4" hidden="1" customWidth="1"/>
    <col min="188" max="189" width="10.7109375" style="1" hidden="1" customWidth="1"/>
    <col min="190" max="190" width="13.57421875" style="1" hidden="1" customWidth="1"/>
    <col min="191" max="191" width="12.421875" style="1" hidden="1" customWidth="1"/>
    <col min="192" max="193" width="12.00390625" style="1" hidden="1" customWidth="1"/>
    <col min="194" max="194" width="12.7109375" style="4" hidden="1" customWidth="1"/>
    <col min="195" max="196" width="10.7109375" style="1" hidden="1" customWidth="1"/>
    <col min="197" max="197" width="13.57421875" style="1" hidden="1" customWidth="1"/>
    <col min="198" max="198" width="12.421875" style="1" hidden="1" customWidth="1"/>
    <col min="199" max="199" width="12.00390625" style="1" hidden="1" customWidth="1"/>
    <col min="200" max="200" width="11.421875" style="1" hidden="1" customWidth="1"/>
    <col min="201" max="201" width="12.7109375" style="4" hidden="1" customWidth="1"/>
    <col min="202" max="203" width="10.7109375" style="1" hidden="1" customWidth="1"/>
    <col min="204" max="204" width="13.57421875" style="1" hidden="1" customWidth="1"/>
    <col min="205" max="205" width="12.421875" style="1" hidden="1" customWidth="1"/>
    <col min="206" max="206" width="12.00390625" style="1" hidden="1" customWidth="1"/>
    <col min="207" max="207" width="11.421875" style="1" hidden="1" customWidth="1"/>
    <col min="208" max="208" width="15.57421875" style="4" customWidth="1"/>
    <col min="209" max="209" width="10.7109375" style="1" hidden="1" customWidth="1"/>
    <col min="210" max="210" width="13.421875" style="1" hidden="1" customWidth="1"/>
    <col min="211" max="211" width="13.57421875" style="1" hidden="1" customWidth="1"/>
    <col min="212" max="212" width="12.421875" style="1" hidden="1" customWidth="1"/>
    <col min="213" max="213" width="12.00390625" style="1" hidden="1" customWidth="1"/>
    <col min="214" max="214" width="11.421875" style="1" customWidth="1"/>
    <col min="215" max="215" width="13.421875" style="4" customWidth="1"/>
    <col min="216" max="216" width="10.7109375" style="1" hidden="1" customWidth="1"/>
    <col min="217" max="217" width="13.00390625" style="1" customWidth="1"/>
    <col min="218" max="218" width="11.140625" style="1" customWidth="1"/>
    <col min="219" max="219" width="13.00390625" style="1" customWidth="1"/>
    <col min="220" max="220" width="10.421875" style="1" customWidth="1"/>
    <col min="221" max="221" width="12.7109375" style="4" hidden="1" customWidth="1"/>
    <col min="222" max="223" width="10.7109375" style="1" hidden="1" customWidth="1"/>
    <col min="224" max="224" width="13.57421875" style="1" hidden="1" customWidth="1"/>
    <col min="225" max="225" width="12.421875" style="1" hidden="1" customWidth="1"/>
    <col min="226" max="227" width="12.00390625" style="1" hidden="1" customWidth="1"/>
    <col min="228" max="228" width="12.7109375" style="4" hidden="1" customWidth="1"/>
    <col min="229" max="230" width="10.7109375" style="1" hidden="1" customWidth="1"/>
    <col min="231" max="231" width="13.57421875" style="1" hidden="1" customWidth="1"/>
    <col min="232" max="232" width="12.421875" style="1" hidden="1" customWidth="1"/>
    <col min="233" max="233" width="12.00390625" style="1" hidden="1" customWidth="1"/>
    <col min="234" max="234" width="11.421875" style="1" hidden="1" customWidth="1"/>
    <col min="235" max="235" width="12.7109375" style="4" hidden="1" customWidth="1"/>
    <col min="236" max="237" width="10.7109375" style="1" hidden="1" customWidth="1"/>
    <col min="238" max="238" width="13.57421875" style="1" hidden="1" customWidth="1"/>
    <col min="239" max="239" width="12.421875" style="1" hidden="1" customWidth="1"/>
    <col min="240" max="240" width="12.00390625" style="1" hidden="1" customWidth="1"/>
    <col min="241" max="241" width="11.421875" style="1" hidden="1" customWidth="1"/>
    <col min="242" max="242" width="12.7109375" style="4" customWidth="1"/>
    <col min="243" max="243" width="10.7109375" style="1" hidden="1" customWidth="1"/>
    <col min="244" max="244" width="10.57421875" style="1" customWidth="1"/>
    <col min="245" max="245" width="10.8515625" style="1" customWidth="1"/>
    <col min="246" max="246" width="9.00390625" style="1" customWidth="1"/>
    <col min="247" max="247" width="9.7109375" style="1" customWidth="1"/>
    <col min="248" max="248" width="11.421875" style="1" customWidth="1"/>
    <col min="249" max="249" width="22.00390625" style="1" customWidth="1"/>
    <col min="250" max="16384" width="11.421875" style="1" customWidth="1"/>
  </cols>
  <sheetData>
    <row r="1" ht="25.5" customHeight="1"/>
    <row r="2" spans="2:242" ht="117.75" customHeight="1">
      <c r="B2" s="134" t="s">
        <v>109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E2" s="1"/>
      <c r="GL2" s="1"/>
      <c r="GS2" s="1"/>
      <c r="GZ2" s="1"/>
      <c r="HG2" s="1"/>
      <c r="HM2" s="1"/>
      <c r="HT2" s="1"/>
      <c r="IA2" s="1"/>
      <c r="IH2" s="1"/>
    </row>
    <row r="3" spans="2:248" s="8" customFormat="1" ht="21" customHeight="1">
      <c r="B3" s="119" t="s">
        <v>0</v>
      </c>
      <c r="C3" s="119" t="s">
        <v>1</v>
      </c>
      <c r="D3" s="120" t="s">
        <v>33</v>
      </c>
      <c r="E3" s="120" t="s">
        <v>28</v>
      </c>
      <c r="F3" s="120"/>
      <c r="G3" s="120"/>
      <c r="H3" s="120"/>
      <c r="I3" s="120"/>
      <c r="J3" s="120" t="s">
        <v>35</v>
      </c>
      <c r="K3" s="120" t="s">
        <v>28</v>
      </c>
      <c r="L3" s="120"/>
      <c r="M3" s="120"/>
      <c r="N3" s="120"/>
      <c r="O3" s="120"/>
      <c r="P3" s="120" t="s">
        <v>38</v>
      </c>
      <c r="Q3" s="120" t="s">
        <v>40</v>
      </c>
      <c r="R3" s="120" t="s">
        <v>28</v>
      </c>
      <c r="S3" s="120"/>
      <c r="T3" s="120"/>
      <c r="U3" s="120"/>
      <c r="V3" s="120"/>
      <c r="W3" s="120" t="s">
        <v>41</v>
      </c>
      <c r="X3" s="120" t="s">
        <v>42</v>
      </c>
      <c r="Y3" s="120" t="s">
        <v>28</v>
      </c>
      <c r="Z3" s="120"/>
      <c r="AA3" s="120"/>
      <c r="AB3" s="120"/>
      <c r="AC3" s="120"/>
      <c r="AD3" s="120" t="s">
        <v>43</v>
      </c>
      <c r="AE3" s="120" t="s">
        <v>44</v>
      </c>
      <c r="AF3" s="120" t="s">
        <v>28</v>
      </c>
      <c r="AG3" s="120"/>
      <c r="AH3" s="120"/>
      <c r="AI3" s="120"/>
      <c r="AJ3" s="120"/>
      <c r="AK3" s="120" t="s">
        <v>52</v>
      </c>
      <c r="AL3" s="124" t="s">
        <v>46</v>
      </c>
      <c r="AM3" s="119" t="s">
        <v>28</v>
      </c>
      <c r="AN3" s="119"/>
      <c r="AO3" s="119"/>
      <c r="AP3" s="119"/>
      <c r="AQ3" s="119"/>
      <c r="AR3" s="124" t="s">
        <v>48</v>
      </c>
      <c r="AS3" s="119" t="s">
        <v>28</v>
      </c>
      <c r="AT3" s="119"/>
      <c r="AU3" s="119"/>
      <c r="AV3" s="119"/>
      <c r="AW3" s="119"/>
      <c r="AX3" s="124" t="s">
        <v>47</v>
      </c>
      <c r="AY3" s="124" t="s">
        <v>54</v>
      </c>
      <c r="AZ3" s="119" t="s">
        <v>28</v>
      </c>
      <c r="BA3" s="119"/>
      <c r="BB3" s="119"/>
      <c r="BC3" s="119"/>
      <c r="BD3" s="119"/>
      <c r="BE3" s="124" t="s">
        <v>55</v>
      </c>
      <c r="BF3" s="124" t="s">
        <v>56</v>
      </c>
      <c r="BG3" s="119" t="s">
        <v>28</v>
      </c>
      <c r="BH3" s="119"/>
      <c r="BI3" s="119"/>
      <c r="BJ3" s="119"/>
      <c r="BK3" s="119"/>
      <c r="BL3" s="124" t="s">
        <v>57</v>
      </c>
      <c r="BM3" s="120" t="s">
        <v>46</v>
      </c>
      <c r="BN3" s="120" t="s">
        <v>28</v>
      </c>
      <c r="BO3" s="120"/>
      <c r="BP3" s="120"/>
      <c r="BQ3" s="120"/>
      <c r="BR3" s="120"/>
      <c r="BS3" s="120" t="s">
        <v>48</v>
      </c>
      <c r="BT3" s="120" t="s">
        <v>28</v>
      </c>
      <c r="BU3" s="120"/>
      <c r="BV3" s="120"/>
      <c r="BW3" s="120"/>
      <c r="BX3" s="120"/>
      <c r="BY3" s="120" t="s">
        <v>47</v>
      </c>
      <c r="BZ3" s="120" t="s">
        <v>54</v>
      </c>
      <c r="CA3" s="120" t="s">
        <v>28</v>
      </c>
      <c r="CB3" s="120"/>
      <c r="CC3" s="120"/>
      <c r="CD3" s="120"/>
      <c r="CE3" s="120"/>
      <c r="CF3" s="120" t="s">
        <v>55</v>
      </c>
      <c r="CG3" s="120" t="s">
        <v>58</v>
      </c>
      <c r="CH3" s="120" t="s">
        <v>28</v>
      </c>
      <c r="CI3" s="120"/>
      <c r="CJ3" s="120"/>
      <c r="CK3" s="120"/>
      <c r="CL3" s="120"/>
      <c r="CM3" s="120" t="s">
        <v>59</v>
      </c>
      <c r="CN3" s="120" t="s">
        <v>60</v>
      </c>
      <c r="CO3" s="119" t="s">
        <v>28</v>
      </c>
      <c r="CP3" s="119"/>
      <c r="CQ3" s="119"/>
      <c r="CR3" s="119"/>
      <c r="CS3" s="119"/>
      <c r="CT3" s="124" t="s">
        <v>62</v>
      </c>
      <c r="CU3" s="119" t="s">
        <v>28</v>
      </c>
      <c r="CV3" s="119"/>
      <c r="CW3" s="119"/>
      <c r="CX3" s="119"/>
      <c r="CY3" s="119"/>
      <c r="CZ3" s="124" t="s">
        <v>63</v>
      </c>
      <c r="DA3" s="124" t="s">
        <v>65</v>
      </c>
      <c r="DB3" s="119" t="s">
        <v>28</v>
      </c>
      <c r="DC3" s="119"/>
      <c r="DD3" s="119"/>
      <c r="DE3" s="119"/>
      <c r="DF3" s="119"/>
      <c r="DG3" s="124" t="s">
        <v>66</v>
      </c>
      <c r="DH3" s="124" t="s">
        <v>67</v>
      </c>
      <c r="DI3" s="119" t="s">
        <v>28</v>
      </c>
      <c r="DJ3" s="119"/>
      <c r="DK3" s="119"/>
      <c r="DL3" s="119"/>
      <c r="DM3" s="119"/>
      <c r="DN3" s="124" t="s">
        <v>68</v>
      </c>
      <c r="DO3" s="120" t="s">
        <v>69</v>
      </c>
      <c r="DP3" s="120" t="s">
        <v>28</v>
      </c>
      <c r="DQ3" s="120"/>
      <c r="DR3" s="120"/>
      <c r="DS3" s="120"/>
      <c r="DT3" s="120"/>
      <c r="DU3" s="120" t="s">
        <v>70</v>
      </c>
      <c r="DV3" s="120" t="s">
        <v>73</v>
      </c>
      <c r="DW3" s="120" t="s">
        <v>28</v>
      </c>
      <c r="DX3" s="120"/>
      <c r="DY3" s="120"/>
      <c r="DZ3" s="120"/>
      <c r="EA3" s="120"/>
      <c r="EB3" s="120" t="s">
        <v>62</v>
      </c>
      <c r="EC3" s="120" t="s">
        <v>28</v>
      </c>
      <c r="ED3" s="120"/>
      <c r="EE3" s="120"/>
      <c r="EF3" s="120"/>
      <c r="EG3" s="120"/>
      <c r="EH3" s="120" t="s">
        <v>63</v>
      </c>
      <c r="EI3" s="120" t="s">
        <v>65</v>
      </c>
      <c r="EJ3" s="120" t="s">
        <v>28</v>
      </c>
      <c r="EK3" s="120"/>
      <c r="EL3" s="120"/>
      <c r="EM3" s="120"/>
      <c r="EN3" s="120"/>
      <c r="EO3" s="120" t="s">
        <v>66</v>
      </c>
      <c r="EP3" s="120" t="s">
        <v>67</v>
      </c>
      <c r="EQ3" s="120" t="s">
        <v>28</v>
      </c>
      <c r="ER3" s="120"/>
      <c r="ES3" s="120"/>
      <c r="ET3" s="120"/>
      <c r="EU3" s="120"/>
      <c r="EV3" s="120" t="s">
        <v>68</v>
      </c>
      <c r="EW3" s="120" t="s">
        <v>74</v>
      </c>
      <c r="EX3" s="120" t="s">
        <v>28</v>
      </c>
      <c r="EY3" s="120"/>
      <c r="EZ3" s="120"/>
      <c r="FA3" s="120"/>
      <c r="FB3" s="120"/>
      <c r="FC3" s="120" t="s">
        <v>76</v>
      </c>
      <c r="FD3" s="120" t="s">
        <v>77</v>
      </c>
      <c r="FE3" s="120" t="s">
        <v>28</v>
      </c>
      <c r="FF3" s="120"/>
      <c r="FG3" s="120"/>
      <c r="FH3" s="120"/>
      <c r="FI3" s="120"/>
      <c r="FJ3" s="120" t="s">
        <v>78</v>
      </c>
      <c r="FK3" s="120" t="s">
        <v>79</v>
      </c>
      <c r="FL3" s="120" t="s">
        <v>28</v>
      </c>
      <c r="FM3" s="120"/>
      <c r="FN3" s="120"/>
      <c r="FO3" s="120"/>
      <c r="FP3" s="120"/>
      <c r="FQ3" s="120" t="s">
        <v>80</v>
      </c>
      <c r="FR3" s="120" t="s">
        <v>82</v>
      </c>
      <c r="FS3" s="120" t="s">
        <v>28</v>
      </c>
      <c r="FT3" s="120"/>
      <c r="FU3" s="120"/>
      <c r="FV3" s="120"/>
      <c r="FW3" s="120"/>
      <c r="FX3" s="120" t="s">
        <v>86</v>
      </c>
      <c r="FY3" s="120" t="s">
        <v>89</v>
      </c>
      <c r="FZ3" s="119" t="s">
        <v>28</v>
      </c>
      <c r="GA3" s="119"/>
      <c r="GB3" s="119"/>
      <c r="GC3" s="119"/>
      <c r="GD3" s="119"/>
      <c r="GE3" s="120" t="s">
        <v>91</v>
      </c>
      <c r="GF3" s="119" t="s">
        <v>28</v>
      </c>
      <c r="GG3" s="119"/>
      <c r="GH3" s="119"/>
      <c r="GI3" s="119"/>
      <c r="GJ3" s="119"/>
      <c r="GK3" s="120" t="s">
        <v>90</v>
      </c>
      <c r="GL3" s="120" t="s">
        <v>101</v>
      </c>
      <c r="GM3" s="119" t="s">
        <v>28</v>
      </c>
      <c r="GN3" s="119"/>
      <c r="GO3" s="119"/>
      <c r="GP3" s="119"/>
      <c r="GQ3" s="119"/>
      <c r="GR3" s="120" t="s">
        <v>90</v>
      </c>
      <c r="GS3" s="120" t="s">
        <v>103</v>
      </c>
      <c r="GT3" s="119" t="s">
        <v>28</v>
      </c>
      <c r="GU3" s="119"/>
      <c r="GV3" s="119"/>
      <c r="GW3" s="119"/>
      <c r="GX3" s="119"/>
      <c r="GY3" s="120" t="s">
        <v>90</v>
      </c>
      <c r="GZ3" s="120" t="s">
        <v>104</v>
      </c>
      <c r="HA3" s="119" t="s">
        <v>28</v>
      </c>
      <c r="HB3" s="119"/>
      <c r="HC3" s="119"/>
      <c r="HD3" s="119"/>
      <c r="HE3" s="119"/>
      <c r="HF3" s="120" t="s">
        <v>90</v>
      </c>
      <c r="HG3" s="120" t="s">
        <v>108</v>
      </c>
      <c r="HH3" s="119" t="s">
        <v>28</v>
      </c>
      <c r="HI3" s="119"/>
      <c r="HJ3" s="119"/>
      <c r="HK3" s="119"/>
      <c r="HL3" s="119"/>
      <c r="HM3" s="120" t="s">
        <v>91</v>
      </c>
      <c r="HN3" s="119" t="s">
        <v>28</v>
      </c>
      <c r="HO3" s="119"/>
      <c r="HP3" s="119"/>
      <c r="HQ3" s="119"/>
      <c r="HR3" s="119"/>
      <c r="HS3" s="120" t="s">
        <v>90</v>
      </c>
      <c r="HT3" s="120" t="s">
        <v>101</v>
      </c>
      <c r="HU3" s="119" t="s">
        <v>28</v>
      </c>
      <c r="HV3" s="119"/>
      <c r="HW3" s="119"/>
      <c r="HX3" s="119"/>
      <c r="HY3" s="119"/>
      <c r="HZ3" s="120" t="s">
        <v>90</v>
      </c>
      <c r="IA3" s="120" t="s">
        <v>103</v>
      </c>
      <c r="IB3" s="119" t="s">
        <v>28</v>
      </c>
      <c r="IC3" s="119"/>
      <c r="ID3" s="119"/>
      <c r="IE3" s="119"/>
      <c r="IF3" s="119"/>
      <c r="IG3" s="120" t="s">
        <v>90</v>
      </c>
      <c r="IH3" s="120" t="s">
        <v>110</v>
      </c>
      <c r="II3" s="119" t="s">
        <v>28</v>
      </c>
      <c r="IJ3" s="119"/>
      <c r="IK3" s="119"/>
      <c r="IL3" s="119"/>
      <c r="IM3" s="119"/>
      <c r="IN3" s="120" t="s">
        <v>111</v>
      </c>
    </row>
    <row r="4" spans="2:248" s="8" customFormat="1" ht="228" customHeight="1">
      <c r="B4" s="119"/>
      <c r="C4" s="119"/>
      <c r="D4" s="120"/>
      <c r="E4" s="88" t="s">
        <v>10</v>
      </c>
      <c r="F4" s="88" t="s">
        <v>11</v>
      </c>
      <c r="G4" s="88" t="s">
        <v>12</v>
      </c>
      <c r="H4" s="88" t="s">
        <v>13</v>
      </c>
      <c r="I4" s="88" t="s">
        <v>32</v>
      </c>
      <c r="J4" s="120"/>
      <c r="K4" s="88" t="s">
        <v>10</v>
      </c>
      <c r="L4" s="88" t="s">
        <v>11</v>
      </c>
      <c r="M4" s="88" t="s">
        <v>12</v>
      </c>
      <c r="N4" s="88" t="s">
        <v>13</v>
      </c>
      <c r="O4" s="88" t="s">
        <v>32</v>
      </c>
      <c r="P4" s="120"/>
      <c r="Q4" s="120"/>
      <c r="R4" s="88" t="s">
        <v>10</v>
      </c>
      <c r="S4" s="88" t="s">
        <v>11</v>
      </c>
      <c r="T4" s="88" t="s">
        <v>12</v>
      </c>
      <c r="U4" s="88" t="s">
        <v>13</v>
      </c>
      <c r="V4" s="88" t="s">
        <v>32</v>
      </c>
      <c r="W4" s="120"/>
      <c r="X4" s="120"/>
      <c r="Y4" s="88" t="s">
        <v>10</v>
      </c>
      <c r="Z4" s="88" t="s">
        <v>11</v>
      </c>
      <c r="AA4" s="88" t="s">
        <v>12</v>
      </c>
      <c r="AB4" s="88" t="s">
        <v>13</v>
      </c>
      <c r="AC4" s="88" t="s">
        <v>32</v>
      </c>
      <c r="AD4" s="120"/>
      <c r="AE4" s="120"/>
      <c r="AF4" s="88" t="s">
        <v>10</v>
      </c>
      <c r="AG4" s="88" t="s">
        <v>11</v>
      </c>
      <c r="AH4" s="88" t="s">
        <v>12</v>
      </c>
      <c r="AI4" s="88" t="s">
        <v>13</v>
      </c>
      <c r="AJ4" s="88" t="s">
        <v>32</v>
      </c>
      <c r="AK4" s="120"/>
      <c r="AL4" s="124"/>
      <c r="AM4" s="7" t="s">
        <v>10</v>
      </c>
      <c r="AN4" s="7" t="s">
        <v>11</v>
      </c>
      <c r="AO4" s="7" t="s">
        <v>12</v>
      </c>
      <c r="AP4" s="7" t="s">
        <v>13</v>
      </c>
      <c r="AQ4" s="7" t="s">
        <v>50</v>
      </c>
      <c r="AR4" s="124"/>
      <c r="AS4" s="7" t="s">
        <v>10</v>
      </c>
      <c r="AT4" s="7" t="s">
        <v>11</v>
      </c>
      <c r="AU4" s="7" t="s">
        <v>12</v>
      </c>
      <c r="AV4" s="7" t="s">
        <v>53</v>
      </c>
      <c r="AW4" s="7" t="s">
        <v>51</v>
      </c>
      <c r="AX4" s="124"/>
      <c r="AY4" s="124"/>
      <c r="AZ4" s="7" t="s">
        <v>10</v>
      </c>
      <c r="BA4" s="7" t="s">
        <v>11</v>
      </c>
      <c r="BB4" s="7" t="s">
        <v>12</v>
      </c>
      <c r="BC4" s="7" t="s">
        <v>53</v>
      </c>
      <c r="BD4" s="7" t="s">
        <v>51</v>
      </c>
      <c r="BE4" s="124"/>
      <c r="BF4" s="124"/>
      <c r="BG4" s="7" t="s">
        <v>10</v>
      </c>
      <c r="BH4" s="7" t="s">
        <v>11</v>
      </c>
      <c r="BI4" s="7" t="s">
        <v>12</v>
      </c>
      <c r="BJ4" s="7" t="s">
        <v>53</v>
      </c>
      <c r="BK4" s="7" t="s">
        <v>51</v>
      </c>
      <c r="BL4" s="124"/>
      <c r="BM4" s="120"/>
      <c r="BN4" s="88" t="s">
        <v>10</v>
      </c>
      <c r="BO4" s="88" t="s">
        <v>11</v>
      </c>
      <c r="BP4" s="88" t="s">
        <v>12</v>
      </c>
      <c r="BQ4" s="88" t="s">
        <v>13</v>
      </c>
      <c r="BR4" s="88" t="s">
        <v>50</v>
      </c>
      <c r="BS4" s="120"/>
      <c r="BT4" s="88" t="s">
        <v>10</v>
      </c>
      <c r="BU4" s="88" t="s">
        <v>11</v>
      </c>
      <c r="BV4" s="88" t="s">
        <v>12</v>
      </c>
      <c r="BW4" s="88" t="s">
        <v>53</v>
      </c>
      <c r="BX4" s="88" t="s">
        <v>51</v>
      </c>
      <c r="BY4" s="120"/>
      <c r="BZ4" s="120"/>
      <c r="CA4" s="88" t="s">
        <v>10</v>
      </c>
      <c r="CB4" s="88" t="s">
        <v>11</v>
      </c>
      <c r="CC4" s="88" t="s">
        <v>12</v>
      </c>
      <c r="CD4" s="88" t="s">
        <v>53</v>
      </c>
      <c r="CE4" s="88" t="s">
        <v>51</v>
      </c>
      <c r="CF4" s="120"/>
      <c r="CG4" s="120"/>
      <c r="CH4" s="88" t="s">
        <v>10</v>
      </c>
      <c r="CI4" s="88" t="s">
        <v>11</v>
      </c>
      <c r="CJ4" s="88" t="s">
        <v>12</v>
      </c>
      <c r="CK4" s="88" t="s">
        <v>53</v>
      </c>
      <c r="CL4" s="88" t="s">
        <v>51</v>
      </c>
      <c r="CM4" s="120"/>
      <c r="CN4" s="120"/>
      <c r="CO4" s="7" t="s">
        <v>10</v>
      </c>
      <c r="CP4" s="7" t="s">
        <v>11</v>
      </c>
      <c r="CQ4" s="7" t="s">
        <v>12</v>
      </c>
      <c r="CR4" s="7" t="s">
        <v>53</v>
      </c>
      <c r="CS4" s="7" t="s">
        <v>51</v>
      </c>
      <c r="CT4" s="124"/>
      <c r="CU4" s="7" t="s">
        <v>10</v>
      </c>
      <c r="CV4" s="7" t="s">
        <v>11</v>
      </c>
      <c r="CW4" s="7" t="s">
        <v>12</v>
      </c>
      <c r="CX4" s="7" t="s">
        <v>53</v>
      </c>
      <c r="CY4" s="7" t="s">
        <v>51</v>
      </c>
      <c r="CZ4" s="124"/>
      <c r="DA4" s="124"/>
      <c r="DB4" s="7" t="s">
        <v>10</v>
      </c>
      <c r="DC4" s="7" t="s">
        <v>11</v>
      </c>
      <c r="DD4" s="7" t="s">
        <v>12</v>
      </c>
      <c r="DE4" s="7" t="s">
        <v>53</v>
      </c>
      <c r="DF4" s="7" t="s">
        <v>51</v>
      </c>
      <c r="DG4" s="124"/>
      <c r="DH4" s="124"/>
      <c r="DI4" s="7" t="s">
        <v>10</v>
      </c>
      <c r="DJ4" s="7" t="s">
        <v>11</v>
      </c>
      <c r="DK4" s="7" t="s">
        <v>12</v>
      </c>
      <c r="DL4" s="7" t="s">
        <v>53</v>
      </c>
      <c r="DM4" s="7" t="s">
        <v>51</v>
      </c>
      <c r="DN4" s="124"/>
      <c r="DO4" s="120"/>
      <c r="DP4" s="88" t="s">
        <v>10</v>
      </c>
      <c r="DQ4" s="88" t="s">
        <v>11</v>
      </c>
      <c r="DR4" s="88" t="s">
        <v>12</v>
      </c>
      <c r="DS4" s="88" t="s">
        <v>53</v>
      </c>
      <c r="DT4" s="88" t="s">
        <v>51</v>
      </c>
      <c r="DU4" s="120"/>
      <c r="DV4" s="120"/>
      <c r="DW4" s="88" t="s">
        <v>10</v>
      </c>
      <c r="DX4" s="88" t="s">
        <v>11</v>
      </c>
      <c r="DY4" s="88" t="s">
        <v>12</v>
      </c>
      <c r="DZ4" s="88" t="s">
        <v>53</v>
      </c>
      <c r="EA4" s="88" t="s">
        <v>51</v>
      </c>
      <c r="EB4" s="120"/>
      <c r="EC4" s="88" t="s">
        <v>10</v>
      </c>
      <c r="ED4" s="88" t="s">
        <v>11</v>
      </c>
      <c r="EE4" s="88" t="s">
        <v>12</v>
      </c>
      <c r="EF4" s="88" t="s">
        <v>53</v>
      </c>
      <c r="EG4" s="88" t="s">
        <v>51</v>
      </c>
      <c r="EH4" s="120"/>
      <c r="EI4" s="120"/>
      <c r="EJ4" s="88" t="s">
        <v>10</v>
      </c>
      <c r="EK4" s="88" t="s">
        <v>11</v>
      </c>
      <c r="EL4" s="88" t="s">
        <v>12</v>
      </c>
      <c r="EM4" s="88" t="s">
        <v>53</v>
      </c>
      <c r="EN4" s="88" t="s">
        <v>51</v>
      </c>
      <c r="EO4" s="120"/>
      <c r="EP4" s="120"/>
      <c r="EQ4" s="88" t="s">
        <v>10</v>
      </c>
      <c r="ER4" s="88" t="s">
        <v>11</v>
      </c>
      <c r="ES4" s="88" t="s">
        <v>12</v>
      </c>
      <c r="ET4" s="88" t="s">
        <v>53</v>
      </c>
      <c r="EU4" s="88" t="s">
        <v>51</v>
      </c>
      <c r="EV4" s="120"/>
      <c r="EW4" s="120"/>
      <c r="EX4" s="88" t="s">
        <v>10</v>
      </c>
      <c r="EY4" s="88" t="s">
        <v>11</v>
      </c>
      <c r="EZ4" s="88" t="s">
        <v>12</v>
      </c>
      <c r="FA4" s="88" t="s">
        <v>53</v>
      </c>
      <c r="FB4" s="88" t="s">
        <v>51</v>
      </c>
      <c r="FC4" s="120"/>
      <c r="FD4" s="120"/>
      <c r="FE4" s="88" t="s">
        <v>10</v>
      </c>
      <c r="FF4" s="88" t="s">
        <v>11</v>
      </c>
      <c r="FG4" s="88" t="s">
        <v>12</v>
      </c>
      <c r="FH4" s="88" t="s">
        <v>53</v>
      </c>
      <c r="FI4" s="88" t="s">
        <v>51</v>
      </c>
      <c r="FJ4" s="120"/>
      <c r="FK4" s="120"/>
      <c r="FL4" s="88" t="s">
        <v>10</v>
      </c>
      <c r="FM4" s="88" t="s">
        <v>11</v>
      </c>
      <c r="FN4" s="88" t="s">
        <v>12</v>
      </c>
      <c r="FO4" s="88" t="s">
        <v>53</v>
      </c>
      <c r="FP4" s="88" t="s">
        <v>51</v>
      </c>
      <c r="FQ4" s="120"/>
      <c r="FR4" s="120"/>
      <c r="FS4" s="88" t="s">
        <v>10</v>
      </c>
      <c r="FT4" s="88" t="s">
        <v>11</v>
      </c>
      <c r="FU4" s="88" t="s">
        <v>12</v>
      </c>
      <c r="FV4" s="88" t="s">
        <v>53</v>
      </c>
      <c r="FW4" s="88" t="s">
        <v>51</v>
      </c>
      <c r="FX4" s="120"/>
      <c r="FY4" s="120"/>
      <c r="FZ4" s="7" t="s">
        <v>10</v>
      </c>
      <c r="GA4" s="7" t="s">
        <v>11</v>
      </c>
      <c r="GB4" s="7" t="s">
        <v>99</v>
      </c>
      <c r="GC4" s="7" t="s">
        <v>53</v>
      </c>
      <c r="GD4" s="7" t="s">
        <v>51</v>
      </c>
      <c r="GE4" s="120"/>
      <c r="GF4" s="7" t="s">
        <v>10</v>
      </c>
      <c r="GG4" s="7" t="s">
        <v>11</v>
      </c>
      <c r="GH4" s="7" t="s">
        <v>100</v>
      </c>
      <c r="GI4" s="7" t="s">
        <v>53</v>
      </c>
      <c r="GJ4" s="7" t="s">
        <v>51</v>
      </c>
      <c r="GK4" s="120"/>
      <c r="GL4" s="120"/>
      <c r="GM4" s="7" t="s">
        <v>10</v>
      </c>
      <c r="GN4" s="7" t="s">
        <v>11</v>
      </c>
      <c r="GO4" s="7" t="s">
        <v>100</v>
      </c>
      <c r="GP4" s="7" t="s">
        <v>53</v>
      </c>
      <c r="GQ4" s="7" t="s">
        <v>51</v>
      </c>
      <c r="GR4" s="120"/>
      <c r="GS4" s="120"/>
      <c r="GT4" s="7" t="s">
        <v>10</v>
      </c>
      <c r="GU4" s="7" t="s">
        <v>11</v>
      </c>
      <c r="GV4" s="7" t="s">
        <v>100</v>
      </c>
      <c r="GW4" s="7" t="s">
        <v>53</v>
      </c>
      <c r="GX4" s="7" t="s">
        <v>51</v>
      </c>
      <c r="GY4" s="120"/>
      <c r="GZ4" s="120"/>
      <c r="HA4" s="7" t="s">
        <v>10</v>
      </c>
      <c r="HB4" s="7" t="s">
        <v>11</v>
      </c>
      <c r="HC4" s="7" t="s">
        <v>100</v>
      </c>
      <c r="HD4" s="7" t="s">
        <v>53</v>
      </c>
      <c r="HE4" s="7" t="s">
        <v>51</v>
      </c>
      <c r="HF4" s="120"/>
      <c r="HG4" s="120"/>
      <c r="HH4" s="7" t="s">
        <v>10</v>
      </c>
      <c r="HI4" s="7" t="s">
        <v>11</v>
      </c>
      <c r="HJ4" s="7" t="s">
        <v>99</v>
      </c>
      <c r="HK4" s="7" t="s">
        <v>53</v>
      </c>
      <c r="HL4" s="7" t="s">
        <v>51</v>
      </c>
      <c r="HM4" s="120"/>
      <c r="HN4" s="7" t="s">
        <v>10</v>
      </c>
      <c r="HO4" s="7" t="s">
        <v>11</v>
      </c>
      <c r="HP4" s="7" t="s">
        <v>100</v>
      </c>
      <c r="HQ4" s="7" t="s">
        <v>53</v>
      </c>
      <c r="HR4" s="7" t="s">
        <v>51</v>
      </c>
      <c r="HS4" s="120"/>
      <c r="HT4" s="120"/>
      <c r="HU4" s="7" t="s">
        <v>10</v>
      </c>
      <c r="HV4" s="7" t="s">
        <v>11</v>
      </c>
      <c r="HW4" s="7" t="s">
        <v>100</v>
      </c>
      <c r="HX4" s="7" t="s">
        <v>53</v>
      </c>
      <c r="HY4" s="7" t="s">
        <v>51</v>
      </c>
      <c r="HZ4" s="120"/>
      <c r="IA4" s="120"/>
      <c r="IB4" s="7" t="s">
        <v>10</v>
      </c>
      <c r="IC4" s="7" t="s">
        <v>11</v>
      </c>
      <c r="ID4" s="7" t="s">
        <v>100</v>
      </c>
      <c r="IE4" s="7" t="s">
        <v>53</v>
      </c>
      <c r="IF4" s="7" t="s">
        <v>51</v>
      </c>
      <c r="IG4" s="120"/>
      <c r="IH4" s="120"/>
      <c r="II4" s="7" t="s">
        <v>10</v>
      </c>
      <c r="IJ4" s="7" t="s">
        <v>11</v>
      </c>
      <c r="IK4" s="7" t="s">
        <v>100</v>
      </c>
      <c r="IL4" s="7" t="s">
        <v>53</v>
      </c>
      <c r="IM4" s="7" t="s">
        <v>51</v>
      </c>
      <c r="IN4" s="120"/>
    </row>
    <row r="5" spans="2:248" s="19" customFormat="1" ht="34.5" customHeight="1">
      <c r="B5" s="132" t="s">
        <v>6</v>
      </c>
      <c r="C5" s="133"/>
      <c r="D5" s="9">
        <f aca="true" t="shared" si="0" ref="D5:O5">D8+D22+D38</f>
        <v>24999.6</v>
      </c>
      <c r="E5" s="9">
        <f t="shared" si="0"/>
        <v>0</v>
      </c>
      <c r="F5" s="9">
        <f t="shared" si="0"/>
        <v>679</v>
      </c>
      <c r="G5" s="9">
        <f t="shared" si="0"/>
        <v>6357.700000000001</v>
      </c>
      <c r="H5" s="9">
        <f t="shared" si="0"/>
        <v>3304</v>
      </c>
      <c r="I5" s="9">
        <f t="shared" si="0"/>
        <v>114.7</v>
      </c>
      <c r="J5" s="9">
        <f t="shared" si="0"/>
        <v>1594.9</v>
      </c>
      <c r="K5" s="9">
        <f t="shared" si="0"/>
        <v>0</v>
      </c>
      <c r="L5" s="9">
        <f t="shared" si="0"/>
        <v>22</v>
      </c>
      <c r="M5" s="9">
        <f t="shared" si="0"/>
        <v>1044.5</v>
      </c>
      <c r="N5" s="9">
        <f t="shared" si="0"/>
        <v>528.4</v>
      </c>
      <c r="O5" s="9">
        <f t="shared" si="0"/>
        <v>0</v>
      </c>
      <c r="P5" s="37">
        <f>J5/D5*100</f>
        <v>6.379702075233204</v>
      </c>
      <c r="Q5" s="9">
        <f aca="true" t="shared" si="1" ref="Q5:V5">Q8+Q22+Q38</f>
        <v>3498.7</v>
      </c>
      <c r="R5" s="9">
        <f t="shared" si="1"/>
        <v>0</v>
      </c>
      <c r="S5" s="9">
        <f t="shared" si="1"/>
        <v>347.6</v>
      </c>
      <c r="T5" s="9">
        <f t="shared" si="1"/>
        <v>2370.2</v>
      </c>
      <c r="U5" s="9">
        <f t="shared" si="1"/>
        <v>713.9</v>
      </c>
      <c r="V5" s="9">
        <f t="shared" si="1"/>
        <v>67</v>
      </c>
      <c r="W5" s="37">
        <f>Q5/D5*100</f>
        <v>13.995023920382726</v>
      </c>
      <c r="X5" s="9">
        <f aca="true" t="shared" si="2" ref="X5:AC5">X8+X22+X38</f>
        <v>6871.44</v>
      </c>
      <c r="Y5" s="9">
        <f t="shared" si="2"/>
        <v>0</v>
      </c>
      <c r="Z5" s="9">
        <f t="shared" si="2"/>
        <v>573.6</v>
      </c>
      <c r="AA5" s="9">
        <f t="shared" si="2"/>
        <v>5237.24</v>
      </c>
      <c r="AB5" s="9">
        <f t="shared" si="2"/>
        <v>979.6</v>
      </c>
      <c r="AC5" s="9">
        <f t="shared" si="2"/>
        <v>81</v>
      </c>
      <c r="AD5" s="37">
        <f>(X5/D5*100)</f>
        <v>27.48619977919647</v>
      </c>
      <c r="AE5" s="9">
        <f aca="true" t="shared" si="3" ref="AE5:AW5">AE8+AE22+AE38</f>
        <v>23683.47</v>
      </c>
      <c r="AF5" s="9">
        <f t="shared" si="3"/>
        <v>0</v>
      </c>
      <c r="AG5" s="9">
        <f t="shared" si="3"/>
        <v>679</v>
      </c>
      <c r="AH5" s="9">
        <f t="shared" si="3"/>
        <v>7062.0700000000015</v>
      </c>
      <c r="AI5" s="9">
        <f t="shared" si="3"/>
        <v>15854.6</v>
      </c>
      <c r="AJ5" s="9">
        <f t="shared" si="3"/>
        <v>87.8</v>
      </c>
      <c r="AK5" s="3">
        <f>AE5/D5*100</f>
        <v>94.73539576633227</v>
      </c>
      <c r="AL5" s="9">
        <f t="shared" si="3"/>
        <v>8363.6</v>
      </c>
      <c r="AM5" s="9">
        <f t="shared" si="3"/>
        <v>0</v>
      </c>
      <c r="AN5" s="9">
        <f t="shared" si="3"/>
        <v>612</v>
      </c>
      <c r="AO5" s="9">
        <f t="shared" si="3"/>
        <v>4134.8</v>
      </c>
      <c r="AP5" s="9">
        <f t="shared" si="3"/>
        <v>3168</v>
      </c>
      <c r="AQ5" s="9">
        <f t="shared" si="3"/>
        <v>448.8</v>
      </c>
      <c r="AR5" s="9">
        <f t="shared" si="3"/>
        <v>1544.7</v>
      </c>
      <c r="AS5" s="9">
        <f t="shared" si="3"/>
        <v>0</v>
      </c>
      <c r="AT5" s="9">
        <f t="shared" si="3"/>
        <v>177.9</v>
      </c>
      <c r="AU5" s="9">
        <f t="shared" si="3"/>
        <v>1154.6</v>
      </c>
      <c r="AV5" s="9">
        <f t="shared" si="3"/>
        <v>196.2</v>
      </c>
      <c r="AW5" s="9">
        <f t="shared" si="3"/>
        <v>16</v>
      </c>
      <c r="AX5" s="9">
        <f>AR5/AL5*100</f>
        <v>18.469319431823617</v>
      </c>
      <c r="AY5" s="9">
        <f aca="true" t="shared" si="4" ref="AY5:BD5">AY8+AY22+AY38</f>
        <v>3512.82</v>
      </c>
      <c r="AZ5" s="9">
        <f t="shared" si="4"/>
        <v>0</v>
      </c>
      <c r="BA5" s="9">
        <f t="shared" si="4"/>
        <v>386.3</v>
      </c>
      <c r="BB5" s="9">
        <f t="shared" si="4"/>
        <v>2530.2999999999997</v>
      </c>
      <c r="BC5" s="9">
        <f t="shared" si="4"/>
        <v>455.92</v>
      </c>
      <c r="BD5" s="9">
        <f t="shared" si="4"/>
        <v>140.3</v>
      </c>
      <c r="BE5" s="14">
        <f>AY5/AL5*100</f>
        <v>42.00129130996222</v>
      </c>
      <c r="BF5" s="9">
        <f aca="true" t="shared" si="5" ref="BF5:BK5">BF8+BF22+BF38</f>
        <v>7465</v>
      </c>
      <c r="BG5" s="9">
        <f t="shared" si="5"/>
        <v>0</v>
      </c>
      <c r="BH5" s="9">
        <f t="shared" si="5"/>
        <v>611.4</v>
      </c>
      <c r="BI5" s="9">
        <f t="shared" si="5"/>
        <v>4150.199999999999</v>
      </c>
      <c r="BJ5" s="9">
        <f t="shared" si="5"/>
        <v>2548.7</v>
      </c>
      <c r="BK5" s="9">
        <f t="shared" si="5"/>
        <v>154.70000000000002</v>
      </c>
      <c r="BL5" s="14">
        <f>BF5/AL5*100</f>
        <v>89.25582285140369</v>
      </c>
      <c r="BM5" s="9">
        <f aca="true" t="shared" si="6" ref="BM5:BX5">BM8+BM22+BM38</f>
        <v>16427.7</v>
      </c>
      <c r="BN5" s="9">
        <f t="shared" si="6"/>
        <v>0</v>
      </c>
      <c r="BO5" s="9">
        <f t="shared" si="6"/>
        <v>660</v>
      </c>
      <c r="BP5" s="9">
        <f t="shared" si="6"/>
        <v>4225.4</v>
      </c>
      <c r="BQ5" s="9">
        <f t="shared" si="6"/>
        <v>3168</v>
      </c>
      <c r="BR5" s="9">
        <f t="shared" si="6"/>
        <v>448.8</v>
      </c>
      <c r="BS5" s="9">
        <f t="shared" si="6"/>
        <v>1544.7</v>
      </c>
      <c r="BT5" s="9">
        <f t="shared" si="6"/>
        <v>0</v>
      </c>
      <c r="BU5" s="9">
        <f t="shared" si="6"/>
        <v>177.9</v>
      </c>
      <c r="BV5" s="9">
        <f t="shared" si="6"/>
        <v>1154.6</v>
      </c>
      <c r="BW5" s="9">
        <f t="shared" si="6"/>
        <v>196.2</v>
      </c>
      <c r="BX5" s="9">
        <f t="shared" si="6"/>
        <v>16</v>
      </c>
      <c r="BY5" s="9">
        <f>BS5/BM5*100</f>
        <v>9.403020508044339</v>
      </c>
      <c r="BZ5" s="9">
        <f aca="true" t="shared" si="7" ref="BZ5:CE5">BZ8+BZ22+BZ38</f>
        <v>3512.82</v>
      </c>
      <c r="CA5" s="9">
        <f t="shared" si="7"/>
        <v>0</v>
      </c>
      <c r="CB5" s="9">
        <f t="shared" si="7"/>
        <v>386.3</v>
      </c>
      <c r="CC5" s="9">
        <f t="shared" si="7"/>
        <v>2530.2999999999997</v>
      </c>
      <c r="CD5" s="9">
        <f t="shared" si="7"/>
        <v>455.92</v>
      </c>
      <c r="CE5" s="9">
        <f t="shared" si="7"/>
        <v>140.3</v>
      </c>
      <c r="CF5" s="14">
        <f>BZ5/BM5*100</f>
        <v>21.38351686480761</v>
      </c>
      <c r="CG5" s="9">
        <f aca="true" t="shared" si="8" ref="CG5:CL5">CG8+CG22+CG38</f>
        <v>16051.3</v>
      </c>
      <c r="CH5" s="9">
        <f t="shared" si="8"/>
        <v>0</v>
      </c>
      <c r="CI5" s="9">
        <f t="shared" si="8"/>
        <v>741</v>
      </c>
      <c r="CJ5" s="9">
        <f t="shared" si="8"/>
        <v>6158.400000000001</v>
      </c>
      <c r="CK5" s="9">
        <f t="shared" si="8"/>
        <v>8975.8</v>
      </c>
      <c r="CL5" s="9">
        <f t="shared" si="8"/>
        <v>118.9</v>
      </c>
      <c r="CM5" s="14">
        <f>CG5/BM5*100</f>
        <v>97.70874802924328</v>
      </c>
      <c r="CN5" s="9">
        <f aca="true" t="shared" si="9" ref="CN5:CY5">CN8+CN22+CN38</f>
        <v>9891.79</v>
      </c>
      <c r="CO5" s="9">
        <f t="shared" si="9"/>
        <v>0</v>
      </c>
      <c r="CP5" s="9">
        <f t="shared" si="9"/>
        <v>1191</v>
      </c>
      <c r="CQ5" s="9">
        <f t="shared" si="9"/>
        <v>5837.09</v>
      </c>
      <c r="CR5" s="9">
        <f t="shared" si="9"/>
        <v>1902.3</v>
      </c>
      <c r="CS5" s="9">
        <f t="shared" si="9"/>
        <v>961.4</v>
      </c>
      <c r="CT5" s="9">
        <f t="shared" si="9"/>
        <v>1567.724</v>
      </c>
      <c r="CU5" s="9">
        <f t="shared" si="9"/>
        <v>0</v>
      </c>
      <c r="CV5" s="9">
        <f t="shared" si="9"/>
        <v>46</v>
      </c>
      <c r="CW5" s="9">
        <f t="shared" si="9"/>
        <v>1209.7</v>
      </c>
      <c r="CX5" s="9">
        <f t="shared" si="9"/>
        <v>259.724</v>
      </c>
      <c r="CY5" s="9">
        <f t="shared" si="9"/>
        <v>52.3</v>
      </c>
      <c r="CZ5" s="14">
        <f>CT5/CN5*100</f>
        <v>15.848739206958495</v>
      </c>
      <c r="DA5" s="9">
        <f aca="true" t="shared" si="10" ref="DA5:DF5">DA8+DA22+DA38</f>
        <v>2777.342</v>
      </c>
      <c r="DB5" s="9">
        <f t="shared" si="10"/>
        <v>0</v>
      </c>
      <c r="DC5" s="9">
        <f t="shared" si="10"/>
        <v>49.6</v>
      </c>
      <c r="DD5" s="9">
        <f t="shared" si="10"/>
        <v>2253.8</v>
      </c>
      <c r="DE5" s="9">
        <f t="shared" si="10"/>
        <v>380.642</v>
      </c>
      <c r="DF5" s="9">
        <f t="shared" si="10"/>
        <v>93.3</v>
      </c>
      <c r="DG5" s="14">
        <f>DA5/CN5*100</f>
        <v>28.07724385576321</v>
      </c>
      <c r="DH5" s="9">
        <f aca="true" t="shared" si="11" ref="DH5:DM5">DH8+DH22+DH38</f>
        <v>4987.200000000001</v>
      </c>
      <c r="DI5" s="9">
        <f t="shared" si="11"/>
        <v>0</v>
      </c>
      <c r="DJ5" s="9">
        <f t="shared" si="11"/>
        <v>166</v>
      </c>
      <c r="DK5" s="9">
        <f t="shared" si="11"/>
        <v>3270.8</v>
      </c>
      <c r="DL5" s="9">
        <f t="shared" si="11"/>
        <v>912.7</v>
      </c>
      <c r="DM5" s="9">
        <f t="shared" si="11"/>
        <v>637.7</v>
      </c>
      <c r="DN5" s="14">
        <f>DH5/CN5*100</f>
        <v>50.4175685088341</v>
      </c>
      <c r="DO5" s="24">
        <f aca="true" t="shared" si="12" ref="DO5:DT5">DO8+DO22+DO38</f>
        <v>8978.59</v>
      </c>
      <c r="DP5" s="24">
        <f t="shared" si="12"/>
        <v>0</v>
      </c>
      <c r="DQ5" s="24">
        <f t="shared" si="12"/>
        <v>1153.1</v>
      </c>
      <c r="DR5" s="24">
        <f t="shared" si="12"/>
        <v>5659.49</v>
      </c>
      <c r="DS5" s="24">
        <f t="shared" si="12"/>
        <v>1266</v>
      </c>
      <c r="DT5" s="24">
        <f t="shared" si="12"/>
        <v>900</v>
      </c>
      <c r="DU5" s="89">
        <f>DO5/CN5*100</f>
        <v>90.76810162771348</v>
      </c>
      <c r="DV5" s="24">
        <f aca="true" t="shared" si="13" ref="DV5:EG5">DV8+DV22+DV38</f>
        <v>84258.25</v>
      </c>
      <c r="DW5" s="24">
        <f t="shared" si="13"/>
        <v>0</v>
      </c>
      <c r="DX5" s="24">
        <f t="shared" si="13"/>
        <v>66217.3</v>
      </c>
      <c r="DY5" s="24">
        <f t="shared" si="13"/>
        <v>8435.619999999999</v>
      </c>
      <c r="DZ5" s="24">
        <f t="shared" si="13"/>
        <v>1961.9</v>
      </c>
      <c r="EA5" s="24">
        <f t="shared" si="13"/>
        <v>7643.43</v>
      </c>
      <c r="EB5" s="24">
        <f t="shared" si="13"/>
        <v>1567.724</v>
      </c>
      <c r="EC5" s="24">
        <f t="shared" si="13"/>
        <v>0</v>
      </c>
      <c r="ED5" s="24">
        <f t="shared" si="13"/>
        <v>46</v>
      </c>
      <c r="EE5" s="24">
        <f t="shared" si="13"/>
        <v>1209.7</v>
      </c>
      <c r="EF5" s="24">
        <f t="shared" si="13"/>
        <v>259.724</v>
      </c>
      <c r="EG5" s="24">
        <f t="shared" si="13"/>
        <v>52.3</v>
      </c>
      <c r="EH5" s="89">
        <f>EB5/DV5*100</f>
        <v>1.8606178030044533</v>
      </c>
      <c r="EI5" s="24">
        <f aca="true" t="shared" si="14" ref="EI5:EN5">EI8+EI22+EI38</f>
        <v>2777.342</v>
      </c>
      <c r="EJ5" s="24">
        <f t="shared" si="14"/>
        <v>0</v>
      </c>
      <c r="EK5" s="24">
        <f t="shared" si="14"/>
        <v>49.6</v>
      </c>
      <c r="EL5" s="24">
        <f t="shared" si="14"/>
        <v>2253.8</v>
      </c>
      <c r="EM5" s="24">
        <f t="shared" si="14"/>
        <v>380.642</v>
      </c>
      <c r="EN5" s="24">
        <f t="shared" si="14"/>
        <v>93.3</v>
      </c>
      <c r="EO5" s="89">
        <f>EI5/DV5*100</f>
        <v>3.2962255921526977</v>
      </c>
      <c r="EP5" s="24">
        <f aca="true" t="shared" si="15" ref="EP5:EU5">EP8+EP22+EP38</f>
        <v>4987.200000000001</v>
      </c>
      <c r="EQ5" s="24">
        <f t="shared" si="15"/>
        <v>0</v>
      </c>
      <c r="ER5" s="24">
        <f t="shared" si="15"/>
        <v>166</v>
      </c>
      <c r="ES5" s="24">
        <f t="shared" si="15"/>
        <v>3270.8</v>
      </c>
      <c r="ET5" s="24">
        <f t="shared" si="15"/>
        <v>912.7</v>
      </c>
      <c r="EU5" s="24">
        <f t="shared" si="15"/>
        <v>637.7</v>
      </c>
      <c r="EV5" s="89">
        <f>EP5/DV5*100</f>
        <v>5.91894562253548</v>
      </c>
      <c r="EW5" s="24">
        <f aca="true" t="shared" si="16" ref="EW5:FB5">EW8+EW22+EW38</f>
        <v>1789.39</v>
      </c>
      <c r="EX5" s="24">
        <f t="shared" si="16"/>
        <v>0</v>
      </c>
      <c r="EY5" s="24">
        <f t="shared" si="16"/>
        <v>2.2</v>
      </c>
      <c r="EZ5" s="24">
        <f t="shared" si="16"/>
        <v>1552.22</v>
      </c>
      <c r="FA5" s="24">
        <f t="shared" si="16"/>
        <v>146.74</v>
      </c>
      <c r="FB5" s="24">
        <f t="shared" si="16"/>
        <v>88.23</v>
      </c>
      <c r="FC5" s="89">
        <f>EW5/DV5*100</f>
        <v>2.1236970860420197</v>
      </c>
      <c r="FD5" s="24">
        <f aca="true" t="shared" si="17" ref="FD5:FI5">FD8+FD22+FD38</f>
        <v>4435.89</v>
      </c>
      <c r="FE5" s="24">
        <f t="shared" si="17"/>
        <v>0</v>
      </c>
      <c r="FF5" s="24">
        <f t="shared" si="17"/>
        <v>10.6</v>
      </c>
      <c r="FG5" s="24">
        <f t="shared" si="17"/>
        <v>3811.6700000000005</v>
      </c>
      <c r="FH5" s="24">
        <f t="shared" si="17"/>
        <v>400.81</v>
      </c>
      <c r="FI5" s="24">
        <f t="shared" si="17"/>
        <v>212.81</v>
      </c>
      <c r="FJ5" s="89">
        <f>FD5/DV5*100</f>
        <v>5.264635807176153</v>
      </c>
      <c r="FK5" s="24">
        <f aca="true" t="shared" si="18" ref="FK5:FP5">FK8+FK22+FK38</f>
        <v>9969.07</v>
      </c>
      <c r="FL5" s="24">
        <f t="shared" si="18"/>
        <v>0</v>
      </c>
      <c r="FM5" s="24">
        <f t="shared" si="18"/>
        <v>2267.2</v>
      </c>
      <c r="FN5" s="24">
        <f t="shared" si="18"/>
        <v>5571.960000000001</v>
      </c>
      <c r="FO5" s="24">
        <f t="shared" si="18"/>
        <v>1623.1</v>
      </c>
      <c r="FP5" s="24">
        <f t="shared" si="18"/>
        <v>506.80999999999995</v>
      </c>
      <c r="FQ5" s="89">
        <f>FK5/DV5*100</f>
        <v>11.83156545501479</v>
      </c>
      <c r="FR5" s="24">
        <f aca="true" t="shared" si="19" ref="FR5:FW5">FR8+FR22+FR38</f>
        <v>83724.01</v>
      </c>
      <c r="FS5" s="24">
        <f t="shared" si="19"/>
        <v>0</v>
      </c>
      <c r="FT5" s="24">
        <f t="shared" si="19"/>
        <v>66090</v>
      </c>
      <c r="FU5" s="24">
        <f t="shared" si="19"/>
        <v>8100.209999999999</v>
      </c>
      <c r="FV5" s="24">
        <f t="shared" si="19"/>
        <v>1944.9</v>
      </c>
      <c r="FW5" s="24">
        <f t="shared" si="19"/>
        <v>7588.9</v>
      </c>
      <c r="FX5" s="89">
        <f>FR5/DV5*100</f>
        <v>99.36594932840404</v>
      </c>
      <c r="FY5" s="9">
        <f aca="true" t="shared" si="20" ref="FY5:GJ5">FY8+FY22+FY38</f>
        <v>109244.20000000001</v>
      </c>
      <c r="FZ5" s="9">
        <f t="shared" si="20"/>
        <v>0</v>
      </c>
      <c r="GA5" s="9">
        <f t="shared" si="20"/>
        <v>87185.1</v>
      </c>
      <c r="GB5" s="9">
        <f t="shared" si="20"/>
        <v>9024.61</v>
      </c>
      <c r="GC5" s="9">
        <f t="shared" si="20"/>
        <v>4409.19</v>
      </c>
      <c r="GD5" s="9">
        <f t="shared" si="20"/>
        <v>8625.3</v>
      </c>
      <c r="GE5" s="9">
        <f t="shared" si="20"/>
        <v>2600.8199999999997</v>
      </c>
      <c r="GF5" s="9">
        <f t="shared" si="20"/>
        <v>0</v>
      </c>
      <c r="GG5" s="9">
        <f t="shared" si="20"/>
        <v>177.5</v>
      </c>
      <c r="GH5" s="9">
        <f t="shared" si="20"/>
        <v>2053.32</v>
      </c>
      <c r="GI5" s="9">
        <f t="shared" si="20"/>
        <v>258</v>
      </c>
      <c r="GJ5" s="9">
        <f t="shared" si="20"/>
        <v>112</v>
      </c>
      <c r="GK5" s="14">
        <f>GE5/FY5*100</f>
        <v>2.3807396639821605</v>
      </c>
      <c r="GL5" s="9">
        <f aca="true" t="shared" si="21" ref="GL5:GQ5">GL8+GL22+GL38</f>
        <v>6499.71</v>
      </c>
      <c r="GM5" s="9">
        <f t="shared" si="21"/>
        <v>0</v>
      </c>
      <c r="GN5" s="9">
        <f t="shared" si="21"/>
        <v>335.90000000000003</v>
      </c>
      <c r="GO5" s="9">
        <f t="shared" si="21"/>
        <v>4922.1</v>
      </c>
      <c r="GP5" s="9">
        <f t="shared" si="21"/>
        <v>1115.5099999999998</v>
      </c>
      <c r="GQ5" s="9">
        <f t="shared" si="21"/>
        <v>126.2</v>
      </c>
      <c r="GR5" s="14">
        <f>GL5/FY5*100</f>
        <v>5.949707169808557</v>
      </c>
      <c r="GS5" s="9">
        <f aca="true" t="shared" si="22" ref="GS5:GX5">GS8+GS22+GS38</f>
        <v>9527.240000000002</v>
      </c>
      <c r="GT5" s="9">
        <f t="shared" si="22"/>
        <v>0</v>
      </c>
      <c r="GU5" s="9">
        <f t="shared" si="22"/>
        <v>1185.9</v>
      </c>
      <c r="GV5" s="9">
        <f t="shared" si="22"/>
        <v>6723.700000000001</v>
      </c>
      <c r="GW5" s="9">
        <f t="shared" si="22"/>
        <v>1483.54</v>
      </c>
      <c r="GX5" s="9">
        <f t="shared" si="22"/>
        <v>134.1</v>
      </c>
      <c r="GY5" s="14">
        <f>GS5/FY5*100</f>
        <v>8.721048806252416</v>
      </c>
      <c r="GZ5" s="9">
        <f aca="true" t="shared" si="23" ref="GZ5:HE5">GZ8+GZ22+GZ38</f>
        <v>106958.85</v>
      </c>
      <c r="HA5" s="9">
        <f t="shared" si="23"/>
        <v>0</v>
      </c>
      <c r="HB5" s="9">
        <f t="shared" si="23"/>
        <v>87169.7</v>
      </c>
      <c r="HC5" s="9">
        <f t="shared" si="23"/>
        <v>8861.410000000002</v>
      </c>
      <c r="HD5" s="9">
        <f t="shared" si="23"/>
        <v>2320.14</v>
      </c>
      <c r="HE5" s="9">
        <f t="shared" si="23"/>
        <v>8607.6</v>
      </c>
      <c r="HF5" s="14">
        <f>GZ5/FY5*100</f>
        <v>97.90803539226796</v>
      </c>
      <c r="HG5" s="9">
        <f aca="true" t="shared" si="24" ref="HG5:HR5">HG8+HG22+HG38</f>
        <v>6890.25</v>
      </c>
      <c r="HH5" s="9">
        <f t="shared" si="24"/>
        <v>0</v>
      </c>
      <c r="HI5" s="9">
        <f t="shared" si="24"/>
        <v>993.05</v>
      </c>
      <c r="HJ5" s="9">
        <f t="shared" si="24"/>
        <v>3456.1</v>
      </c>
      <c r="HK5" s="9">
        <f t="shared" si="24"/>
        <v>2290</v>
      </c>
      <c r="HL5" s="9">
        <f t="shared" si="24"/>
        <v>151.1</v>
      </c>
      <c r="HM5" s="9">
        <f t="shared" si="24"/>
        <v>2600.8199999999997</v>
      </c>
      <c r="HN5" s="9">
        <f t="shared" si="24"/>
        <v>0</v>
      </c>
      <c r="HO5" s="9">
        <f t="shared" si="24"/>
        <v>177.5</v>
      </c>
      <c r="HP5" s="9">
        <f t="shared" si="24"/>
        <v>2053.32</v>
      </c>
      <c r="HQ5" s="9">
        <f t="shared" si="24"/>
        <v>258</v>
      </c>
      <c r="HR5" s="9">
        <f t="shared" si="24"/>
        <v>112</v>
      </c>
      <c r="HS5" s="14">
        <f>HM5/HG5*100</f>
        <v>37.74638075541525</v>
      </c>
      <c r="HT5" s="9">
        <f aca="true" t="shared" si="25" ref="HT5:HY5">HT8+HT22+HT38</f>
        <v>6499.71</v>
      </c>
      <c r="HU5" s="9">
        <f t="shared" si="25"/>
        <v>0</v>
      </c>
      <c r="HV5" s="9">
        <f t="shared" si="25"/>
        <v>335.90000000000003</v>
      </c>
      <c r="HW5" s="9">
        <f t="shared" si="25"/>
        <v>4922.1</v>
      </c>
      <c r="HX5" s="9">
        <f t="shared" si="25"/>
        <v>1115.5099999999998</v>
      </c>
      <c r="HY5" s="9">
        <f t="shared" si="25"/>
        <v>126.2</v>
      </c>
      <c r="HZ5" s="14">
        <f>HT5/HG5*100</f>
        <v>94.33199085664526</v>
      </c>
      <c r="IA5" s="9">
        <f aca="true" t="shared" si="26" ref="IA5:IF5">IA8+IA22+IA38</f>
        <v>9527.240000000002</v>
      </c>
      <c r="IB5" s="9">
        <f t="shared" si="26"/>
        <v>0</v>
      </c>
      <c r="IC5" s="9">
        <f t="shared" si="26"/>
        <v>1185.9</v>
      </c>
      <c r="ID5" s="9">
        <f t="shared" si="26"/>
        <v>6723.700000000001</v>
      </c>
      <c r="IE5" s="9">
        <f t="shared" si="26"/>
        <v>1483.54</v>
      </c>
      <c r="IF5" s="9">
        <f t="shared" si="26"/>
        <v>134.1</v>
      </c>
      <c r="IG5" s="14">
        <f>IA5/HG5*100</f>
        <v>138.27132542360584</v>
      </c>
      <c r="IH5" s="9">
        <f aca="true" t="shared" si="27" ref="IH5:IM5">IH8+IH22+IH38</f>
        <v>3293.0999999999995</v>
      </c>
      <c r="II5" s="9">
        <f t="shared" si="27"/>
        <v>0</v>
      </c>
      <c r="IJ5" s="9">
        <f t="shared" si="27"/>
        <v>157.9</v>
      </c>
      <c r="IK5" s="9">
        <f t="shared" si="27"/>
        <v>2603.7999999999997</v>
      </c>
      <c r="IL5" s="9">
        <f t="shared" si="27"/>
        <v>428.29999999999995</v>
      </c>
      <c r="IM5" s="9">
        <f t="shared" si="27"/>
        <v>103.1</v>
      </c>
      <c r="IN5" s="14">
        <f>IH5/HG5*100</f>
        <v>47.79362142157396</v>
      </c>
    </row>
    <row r="6" spans="2:248" s="20" customFormat="1" ht="32.25" customHeight="1">
      <c r="B6" s="126" t="s">
        <v>87</v>
      </c>
      <c r="C6" s="127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52"/>
      <c r="Q6" s="24"/>
      <c r="R6" s="24"/>
      <c r="S6" s="24"/>
      <c r="T6" s="24"/>
      <c r="U6" s="24"/>
      <c r="V6" s="24"/>
      <c r="W6" s="52"/>
      <c r="X6" s="24"/>
      <c r="Y6" s="24"/>
      <c r="Z6" s="24"/>
      <c r="AA6" s="24"/>
      <c r="AB6" s="24"/>
      <c r="AC6" s="24"/>
      <c r="AD6" s="52"/>
      <c r="AE6" s="24"/>
      <c r="AF6" s="24"/>
      <c r="AG6" s="24"/>
      <c r="AH6" s="24"/>
      <c r="AI6" s="24"/>
      <c r="AJ6" s="24"/>
      <c r="AK6" s="53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89"/>
      <c r="BF6" s="24"/>
      <c r="BG6" s="24"/>
      <c r="BH6" s="24"/>
      <c r="BI6" s="24"/>
      <c r="BJ6" s="24"/>
      <c r="BK6" s="24"/>
      <c r="BL6" s="89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89"/>
      <c r="CG6" s="24"/>
      <c r="CH6" s="24"/>
      <c r="CI6" s="24"/>
      <c r="CJ6" s="24"/>
      <c r="CK6" s="24"/>
      <c r="CL6" s="24"/>
      <c r="CM6" s="89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89"/>
      <c r="DA6" s="24"/>
      <c r="DB6" s="24"/>
      <c r="DC6" s="24"/>
      <c r="DD6" s="24"/>
      <c r="DE6" s="24"/>
      <c r="DF6" s="24"/>
      <c r="DG6" s="89"/>
      <c r="DH6" s="24"/>
      <c r="DI6" s="24"/>
      <c r="DJ6" s="24"/>
      <c r="DK6" s="24"/>
      <c r="DL6" s="24"/>
      <c r="DM6" s="24"/>
      <c r="DN6" s="89"/>
      <c r="DO6" s="24"/>
      <c r="DP6" s="24"/>
      <c r="DQ6" s="24"/>
      <c r="DR6" s="24"/>
      <c r="DS6" s="24"/>
      <c r="DT6" s="24"/>
      <c r="DU6" s="89"/>
      <c r="DV6" s="24">
        <f>DX6+EA6</f>
        <v>70162.8</v>
      </c>
      <c r="DW6" s="24"/>
      <c r="DX6" s="24">
        <v>63266.5</v>
      </c>
      <c r="DY6" s="24"/>
      <c r="DZ6" s="24"/>
      <c r="EA6" s="24">
        <v>6896.3</v>
      </c>
      <c r="EB6" s="24"/>
      <c r="EC6" s="24"/>
      <c r="ED6" s="24"/>
      <c r="EE6" s="24"/>
      <c r="EF6" s="24"/>
      <c r="EG6" s="24"/>
      <c r="EH6" s="89"/>
      <c r="EI6" s="24"/>
      <c r="EJ6" s="24"/>
      <c r="EK6" s="24"/>
      <c r="EL6" s="24"/>
      <c r="EM6" s="24"/>
      <c r="EN6" s="24"/>
      <c r="EO6" s="89"/>
      <c r="EP6" s="24"/>
      <c r="EQ6" s="24"/>
      <c r="ER6" s="24"/>
      <c r="ES6" s="24"/>
      <c r="ET6" s="24"/>
      <c r="EU6" s="24"/>
      <c r="EV6" s="89"/>
      <c r="EW6" s="24"/>
      <c r="EX6" s="24"/>
      <c r="EY6" s="24"/>
      <c r="EZ6" s="24"/>
      <c r="FA6" s="24"/>
      <c r="FB6" s="24"/>
      <c r="FC6" s="89"/>
      <c r="FD6" s="24"/>
      <c r="FE6" s="24"/>
      <c r="FF6" s="24"/>
      <c r="FG6" s="24"/>
      <c r="FH6" s="24"/>
      <c r="FI6" s="24"/>
      <c r="FJ6" s="89"/>
      <c r="FK6" s="24"/>
      <c r="FL6" s="24"/>
      <c r="FM6" s="24"/>
      <c r="FN6" s="24"/>
      <c r="FO6" s="24"/>
      <c r="FP6" s="24"/>
      <c r="FQ6" s="89"/>
      <c r="FR6" s="24">
        <f>FT6+FW6</f>
        <v>70162.8</v>
      </c>
      <c r="FS6" s="24"/>
      <c r="FT6" s="24">
        <v>63266.5</v>
      </c>
      <c r="FU6" s="24"/>
      <c r="FV6" s="24"/>
      <c r="FW6" s="24">
        <v>6896.3</v>
      </c>
      <c r="FX6" s="89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14"/>
      <c r="GL6" s="24"/>
      <c r="GM6" s="24"/>
      <c r="GN6" s="24"/>
      <c r="GO6" s="24"/>
      <c r="GP6" s="24"/>
      <c r="GQ6" s="24"/>
      <c r="GR6" s="14"/>
      <c r="GS6" s="24"/>
      <c r="GT6" s="24"/>
      <c r="GU6" s="24"/>
      <c r="GV6" s="24"/>
      <c r="GW6" s="24"/>
      <c r="GX6" s="24"/>
      <c r="GY6" s="14"/>
      <c r="GZ6" s="24"/>
      <c r="HA6" s="24"/>
      <c r="HB6" s="24"/>
      <c r="HC6" s="24"/>
      <c r="HD6" s="24"/>
      <c r="HE6" s="24"/>
      <c r="HF6" s="1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14"/>
      <c r="HT6" s="24"/>
      <c r="HU6" s="24"/>
      <c r="HV6" s="24"/>
      <c r="HW6" s="24"/>
      <c r="HX6" s="24"/>
      <c r="HY6" s="24"/>
      <c r="HZ6" s="14"/>
      <c r="IA6" s="24"/>
      <c r="IB6" s="24"/>
      <c r="IC6" s="24"/>
      <c r="ID6" s="24"/>
      <c r="IE6" s="24"/>
      <c r="IF6" s="24"/>
      <c r="IG6" s="14"/>
      <c r="IH6" s="24"/>
      <c r="II6" s="24"/>
      <c r="IJ6" s="24"/>
      <c r="IK6" s="24"/>
      <c r="IL6" s="24"/>
      <c r="IM6" s="24"/>
      <c r="IN6" s="14"/>
    </row>
    <row r="7" spans="2:248" s="20" customFormat="1" ht="19.5" customHeight="1">
      <c r="B7" s="126" t="s">
        <v>7</v>
      </c>
      <c r="C7" s="127"/>
      <c r="D7" s="22"/>
      <c r="E7" s="21"/>
      <c r="F7" s="21"/>
      <c r="G7" s="21"/>
      <c r="H7" s="21"/>
      <c r="I7" s="21"/>
      <c r="J7" s="22"/>
      <c r="K7" s="21"/>
      <c r="L7" s="21"/>
      <c r="M7" s="21"/>
      <c r="N7" s="21"/>
      <c r="O7" s="21"/>
      <c r="P7" s="21"/>
      <c r="Q7" s="22"/>
      <c r="R7" s="21"/>
      <c r="S7" s="21"/>
      <c r="T7" s="21"/>
      <c r="U7" s="21"/>
      <c r="V7" s="21"/>
      <c r="W7" s="52"/>
      <c r="X7" s="22"/>
      <c r="Y7" s="21"/>
      <c r="Z7" s="21"/>
      <c r="AA7" s="21"/>
      <c r="AB7" s="21"/>
      <c r="AC7" s="21"/>
      <c r="AD7" s="52"/>
      <c r="AE7" s="22"/>
      <c r="AF7" s="21"/>
      <c r="AG7" s="21"/>
      <c r="AH7" s="21"/>
      <c r="AI7" s="21"/>
      <c r="AJ7" s="21"/>
      <c r="AK7" s="53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9"/>
      <c r="AY7" s="36"/>
      <c r="AZ7" s="36"/>
      <c r="BA7" s="36"/>
      <c r="BB7" s="36"/>
      <c r="BC7" s="36"/>
      <c r="BD7" s="36"/>
      <c r="BE7" s="14"/>
      <c r="BF7" s="36"/>
      <c r="BG7" s="36"/>
      <c r="BH7" s="36"/>
      <c r="BI7" s="36"/>
      <c r="BJ7" s="36"/>
      <c r="BK7" s="36"/>
      <c r="BL7" s="14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24"/>
      <c r="BZ7" s="36"/>
      <c r="CA7" s="36"/>
      <c r="CB7" s="36"/>
      <c r="CC7" s="36"/>
      <c r="CD7" s="36"/>
      <c r="CE7" s="36"/>
      <c r="CF7" s="89"/>
      <c r="CG7" s="36"/>
      <c r="CH7" s="36"/>
      <c r="CI7" s="36"/>
      <c r="CJ7" s="36"/>
      <c r="CK7" s="36"/>
      <c r="CL7" s="36"/>
      <c r="CM7" s="89"/>
      <c r="CN7" s="26"/>
      <c r="CO7" s="36"/>
      <c r="CP7" s="36"/>
      <c r="CQ7" s="36"/>
      <c r="CR7" s="36"/>
      <c r="CS7" s="36"/>
      <c r="CT7" s="26"/>
      <c r="CU7" s="36"/>
      <c r="CV7" s="36"/>
      <c r="CW7" s="36"/>
      <c r="CX7" s="36"/>
      <c r="CY7" s="36"/>
      <c r="CZ7" s="14"/>
      <c r="DA7" s="26"/>
      <c r="DB7" s="36"/>
      <c r="DC7" s="36"/>
      <c r="DD7" s="36"/>
      <c r="DE7" s="36"/>
      <c r="DF7" s="36"/>
      <c r="DG7" s="14"/>
      <c r="DH7" s="26"/>
      <c r="DI7" s="36"/>
      <c r="DJ7" s="36"/>
      <c r="DK7" s="36"/>
      <c r="DL7" s="36"/>
      <c r="DM7" s="36"/>
      <c r="DN7" s="14"/>
      <c r="DO7" s="36"/>
      <c r="DP7" s="36"/>
      <c r="DQ7" s="36"/>
      <c r="DR7" s="36"/>
      <c r="DS7" s="36"/>
      <c r="DT7" s="36"/>
      <c r="DU7" s="89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89"/>
      <c r="EI7" s="36"/>
      <c r="EJ7" s="36"/>
      <c r="EK7" s="36"/>
      <c r="EL7" s="36"/>
      <c r="EM7" s="36"/>
      <c r="EN7" s="36"/>
      <c r="EO7" s="89"/>
      <c r="EP7" s="36"/>
      <c r="EQ7" s="36"/>
      <c r="ER7" s="36"/>
      <c r="ES7" s="36"/>
      <c r="ET7" s="36"/>
      <c r="EU7" s="36"/>
      <c r="EV7" s="89"/>
      <c r="EW7" s="36"/>
      <c r="EX7" s="36"/>
      <c r="EY7" s="36"/>
      <c r="EZ7" s="36"/>
      <c r="FA7" s="36"/>
      <c r="FB7" s="36"/>
      <c r="FC7" s="89"/>
      <c r="FD7" s="36"/>
      <c r="FE7" s="36"/>
      <c r="FF7" s="36"/>
      <c r="FG7" s="36"/>
      <c r="FH7" s="36"/>
      <c r="FI7" s="36"/>
      <c r="FJ7" s="89"/>
      <c r="FK7" s="36"/>
      <c r="FL7" s="36"/>
      <c r="FM7" s="36"/>
      <c r="FN7" s="36"/>
      <c r="FO7" s="36"/>
      <c r="FP7" s="36"/>
      <c r="FQ7" s="89"/>
      <c r="FR7" s="36"/>
      <c r="FS7" s="36"/>
      <c r="FT7" s="36"/>
      <c r="FU7" s="36"/>
      <c r="FV7" s="36"/>
      <c r="FW7" s="36"/>
      <c r="FX7" s="89"/>
      <c r="FY7" s="26"/>
      <c r="FZ7" s="36"/>
      <c r="GA7" s="36"/>
      <c r="GB7" s="36"/>
      <c r="GC7" s="36"/>
      <c r="GD7" s="36"/>
      <c r="GE7" s="26"/>
      <c r="GF7" s="36"/>
      <c r="GG7" s="36"/>
      <c r="GH7" s="36"/>
      <c r="GI7" s="36"/>
      <c r="GJ7" s="36"/>
      <c r="GK7" s="14"/>
      <c r="GL7" s="26"/>
      <c r="GM7" s="36"/>
      <c r="GN7" s="36"/>
      <c r="GO7" s="36"/>
      <c r="GP7" s="36"/>
      <c r="GQ7" s="36"/>
      <c r="GR7" s="14"/>
      <c r="GS7" s="26"/>
      <c r="GT7" s="36"/>
      <c r="GU7" s="36"/>
      <c r="GV7" s="36"/>
      <c r="GW7" s="36"/>
      <c r="GX7" s="36"/>
      <c r="GY7" s="14"/>
      <c r="GZ7" s="26"/>
      <c r="HA7" s="36"/>
      <c r="HB7" s="36"/>
      <c r="HC7" s="36"/>
      <c r="HD7" s="36"/>
      <c r="HE7" s="36"/>
      <c r="HF7" s="14"/>
      <c r="HG7" s="26"/>
      <c r="HH7" s="36"/>
      <c r="HI7" s="36"/>
      <c r="HJ7" s="36"/>
      <c r="HK7" s="36"/>
      <c r="HL7" s="36"/>
      <c r="HM7" s="26"/>
      <c r="HN7" s="36"/>
      <c r="HO7" s="36"/>
      <c r="HP7" s="36"/>
      <c r="HQ7" s="36"/>
      <c r="HR7" s="36"/>
      <c r="HS7" s="14"/>
      <c r="HT7" s="26"/>
      <c r="HU7" s="36"/>
      <c r="HV7" s="36"/>
      <c r="HW7" s="36"/>
      <c r="HX7" s="36"/>
      <c r="HY7" s="36"/>
      <c r="HZ7" s="14"/>
      <c r="IA7" s="26"/>
      <c r="IB7" s="36"/>
      <c r="IC7" s="36"/>
      <c r="ID7" s="36"/>
      <c r="IE7" s="36"/>
      <c r="IF7" s="36"/>
      <c r="IG7" s="14"/>
      <c r="IH7" s="26"/>
      <c r="II7" s="36"/>
      <c r="IJ7" s="36"/>
      <c r="IK7" s="36"/>
      <c r="IL7" s="36"/>
      <c r="IM7" s="36"/>
      <c r="IN7" s="14"/>
    </row>
    <row r="8" spans="2:248" s="16" customFormat="1" ht="60.75" customHeight="1">
      <c r="B8" s="128" t="s">
        <v>9</v>
      </c>
      <c r="C8" s="129"/>
      <c r="D8" s="10">
        <f aca="true" t="shared" si="28" ref="D8:O8">SUM(D9:D19)</f>
        <v>17848.2</v>
      </c>
      <c r="E8" s="10">
        <f t="shared" si="28"/>
        <v>0</v>
      </c>
      <c r="F8" s="10">
        <f t="shared" si="28"/>
        <v>0</v>
      </c>
      <c r="G8" s="10">
        <f t="shared" si="28"/>
        <v>0</v>
      </c>
      <c r="H8" s="10">
        <f t="shared" si="28"/>
        <v>3304</v>
      </c>
      <c r="I8" s="10">
        <f t="shared" si="28"/>
        <v>0</v>
      </c>
      <c r="J8" s="10">
        <f t="shared" si="28"/>
        <v>528.4</v>
      </c>
      <c r="K8" s="10">
        <f t="shared" si="28"/>
        <v>0</v>
      </c>
      <c r="L8" s="10">
        <f t="shared" si="28"/>
        <v>0</v>
      </c>
      <c r="M8" s="10">
        <f t="shared" si="28"/>
        <v>0</v>
      </c>
      <c r="N8" s="10">
        <f t="shared" si="28"/>
        <v>528.4</v>
      </c>
      <c r="O8" s="10">
        <f t="shared" si="28"/>
        <v>0</v>
      </c>
      <c r="P8" s="37">
        <f aca="true" t="shared" si="29" ref="P8:P19">J8/D8*100</f>
        <v>2.96052262973297</v>
      </c>
      <c r="Q8" s="10">
        <f aca="true" t="shared" si="30" ref="Q8:V8">SUM(Q9:Q19)</f>
        <v>713.9</v>
      </c>
      <c r="R8" s="10">
        <f t="shared" si="30"/>
        <v>0</v>
      </c>
      <c r="S8" s="10">
        <f t="shared" si="30"/>
        <v>0</v>
      </c>
      <c r="T8" s="10">
        <f t="shared" si="30"/>
        <v>0</v>
      </c>
      <c r="U8" s="10">
        <f t="shared" si="30"/>
        <v>713.9</v>
      </c>
      <c r="V8" s="10">
        <f t="shared" si="30"/>
        <v>0</v>
      </c>
      <c r="W8" s="37">
        <f aca="true" t="shared" si="31" ref="W8:W19">Q8/D8*100</f>
        <v>3.999843121435215</v>
      </c>
      <c r="X8" s="10">
        <f aca="true" t="shared" si="32" ref="X8:AC8">SUM(X9:X19)</f>
        <v>1718.6</v>
      </c>
      <c r="Y8" s="10">
        <f t="shared" si="32"/>
        <v>0</v>
      </c>
      <c r="Z8" s="10">
        <f t="shared" si="32"/>
        <v>0</v>
      </c>
      <c r="AA8" s="10">
        <f t="shared" si="32"/>
        <v>739</v>
      </c>
      <c r="AB8" s="10">
        <f t="shared" si="32"/>
        <v>979.6</v>
      </c>
      <c r="AC8" s="10">
        <f t="shared" si="32"/>
        <v>0</v>
      </c>
      <c r="AD8" s="37">
        <f aca="true" t="shared" si="33" ref="AD8:AD19">(X8/D8*100)</f>
        <v>9.628982194282896</v>
      </c>
      <c r="AE8" s="10">
        <f aca="true" t="shared" si="34" ref="AE8:AW8">SUM(AE9:AE19)</f>
        <v>16593.600000000002</v>
      </c>
      <c r="AF8" s="10">
        <f t="shared" si="34"/>
        <v>0</v>
      </c>
      <c r="AG8" s="10">
        <f t="shared" si="34"/>
        <v>0</v>
      </c>
      <c r="AH8" s="10">
        <f t="shared" si="34"/>
        <v>739</v>
      </c>
      <c r="AI8" s="10">
        <f t="shared" si="34"/>
        <v>15854.6</v>
      </c>
      <c r="AJ8" s="10">
        <f t="shared" si="34"/>
        <v>0</v>
      </c>
      <c r="AK8" s="3">
        <f aca="true" t="shared" si="35" ref="AK8:AK19">AE8/D8*100</f>
        <v>92.97071973644402</v>
      </c>
      <c r="AL8" s="10">
        <f t="shared" si="34"/>
        <v>3174</v>
      </c>
      <c r="AM8" s="10">
        <f t="shared" si="34"/>
        <v>0</v>
      </c>
      <c r="AN8" s="10">
        <f t="shared" si="34"/>
        <v>0</v>
      </c>
      <c r="AO8" s="10">
        <f t="shared" si="34"/>
        <v>6</v>
      </c>
      <c r="AP8" s="10">
        <f t="shared" si="34"/>
        <v>3168</v>
      </c>
      <c r="AQ8" s="10">
        <f t="shared" si="34"/>
        <v>0</v>
      </c>
      <c r="AR8" s="10">
        <f t="shared" si="34"/>
        <v>196.2</v>
      </c>
      <c r="AS8" s="10">
        <f t="shared" si="34"/>
        <v>0</v>
      </c>
      <c r="AT8" s="10">
        <f t="shared" si="34"/>
        <v>0</v>
      </c>
      <c r="AU8" s="10">
        <f t="shared" si="34"/>
        <v>0</v>
      </c>
      <c r="AV8" s="10">
        <f t="shared" si="34"/>
        <v>196.2</v>
      </c>
      <c r="AW8" s="10">
        <f t="shared" si="34"/>
        <v>0</v>
      </c>
      <c r="AX8" s="9">
        <f aca="true" t="shared" si="36" ref="AX8:AX19">AR8/AL8*100</f>
        <v>6.181474480151229</v>
      </c>
      <c r="AY8" s="10">
        <f aca="true" t="shared" si="37" ref="AY8:BD8">SUM(AY9:AY19)</f>
        <v>461.92</v>
      </c>
      <c r="AZ8" s="10">
        <f t="shared" si="37"/>
        <v>0</v>
      </c>
      <c r="BA8" s="10">
        <f t="shared" si="37"/>
        <v>0</v>
      </c>
      <c r="BB8" s="10">
        <f t="shared" si="37"/>
        <v>6</v>
      </c>
      <c r="BC8" s="10">
        <f t="shared" si="37"/>
        <v>455.92</v>
      </c>
      <c r="BD8" s="10">
        <f t="shared" si="37"/>
        <v>0</v>
      </c>
      <c r="BE8" s="14">
        <f aca="true" t="shared" si="38" ref="BE8:BE19">AY8/AL8*100</f>
        <v>14.55324511657215</v>
      </c>
      <c r="BF8" s="10">
        <f aca="true" t="shared" si="39" ref="BF8:BK8">SUM(BF9:BF19)</f>
        <v>2554.7</v>
      </c>
      <c r="BG8" s="10">
        <f t="shared" si="39"/>
        <v>0</v>
      </c>
      <c r="BH8" s="10">
        <f t="shared" si="39"/>
        <v>0</v>
      </c>
      <c r="BI8" s="10">
        <f t="shared" si="39"/>
        <v>6</v>
      </c>
      <c r="BJ8" s="10">
        <f t="shared" si="39"/>
        <v>2548.7</v>
      </c>
      <c r="BK8" s="10">
        <f t="shared" si="39"/>
        <v>0</v>
      </c>
      <c r="BL8" s="14">
        <f aca="true" t="shared" si="40" ref="BL8:BL19">BF8/AL8*100</f>
        <v>80.48834278512916</v>
      </c>
      <c r="BM8" s="10">
        <f aca="true" t="shared" si="41" ref="BM8:BX8">SUM(BM9:BM19)</f>
        <v>9343</v>
      </c>
      <c r="BN8" s="10">
        <f t="shared" si="41"/>
        <v>0</v>
      </c>
      <c r="BO8" s="10">
        <f t="shared" si="41"/>
        <v>0</v>
      </c>
      <c r="BP8" s="10">
        <f t="shared" si="41"/>
        <v>6</v>
      </c>
      <c r="BQ8" s="10">
        <f t="shared" si="41"/>
        <v>3168</v>
      </c>
      <c r="BR8" s="10">
        <f t="shared" si="41"/>
        <v>0</v>
      </c>
      <c r="BS8" s="10">
        <f t="shared" si="41"/>
        <v>196.2</v>
      </c>
      <c r="BT8" s="10">
        <f t="shared" si="41"/>
        <v>0</v>
      </c>
      <c r="BU8" s="10">
        <f t="shared" si="41"/>
        <v>0</v>
      </c>
      <c r="BV8" s="10">
        <f t="shared" si="41"/>
        <v>0</v>
      </c>
      <c r="BW8" s="10">
        <f t="shared" si="41"/>
        <v>196.2</v>
      </c>
      <c r="BX8" s="10">
        <f t="shared" si="41"/>
        <v>0</v>
      </c>
      <c r="BY8" s="9">
        <f>BS8/BM8*100</f>
        <v>2.0999678903992294</v>
      </c>
      <c r="BZ8" s="10">
        <f aca="true" t="shared" si="42" ref="BZ8:CE8">SUM(BZ9:BZ19)</f>
        <v>461.92</v>
      </c>
      <c r="CA8" s="10">
        <f t="shared" si="42"/>
        <v>0</v>
      </c>
      <c r="CB8" s="10">
        <f t="shared" si="42"/>
        <v>0</v>
      </c>
      <c r="CC8" s="10">
        <f t="shared" si="42"/>
        <v>6</v>
      </c>
      <c r="CD8" s="10">
        <f t="shared" si="42"/>
        <v>455.92</v>
      </c>
      <c r="CE8" s="10">
        <f t="shared" si="42"/>
        <v>0</v>
      </c>
      <c r="CF8" s="14">
        <f>BZ8/BM8*100</f>
        <v>4.944022262656535</v>
      </c>
      <c r="CG8" s="10">
        <f aca="true" t="shared" si="43" ref="CG8:CL8">SUM(CG9:CG19)</f>
        <v>9039</v>
      </c>
      <c r="CH8" s="10">
        <f t="shared" si="43"/>
        <v>0</v>
      </c>
      <c r="CI8" s="10">
        <f t="shared" si="43"/>
        <v>0</v>
      </c>
      <c r="CJ8" s="10">
        <f t="shared" si="43"/>
        <v>6</v>
      </c>
      <c r="CK8" s="10">
        <f t="shared" si="43"/>
        <v>8975.8</v>
      </c>
      <c r="CL8" s="10">
        <f t="shared" si="43"/>
        <v>0</v>
      </c>
      <c r="CM8" s="14">
        <f>CG8/BM8*100</f>
        <v>96.74622712190946</v>
      </c>
      <c r="CN8" s="10">
        <f aca="true" t="shared" si="44" ref="CN8:CY8">SUM(CN9:CN19)</f>
        <v>1902.3</v>
      </c>
      <c r="CO8" s="10">
        <f t="shared" si="44"/>
        <v>0</v>
      </c>
      <c r="CP8" s="10">
        <f t="shared" si="44"/>
        <v>0</v>
      </c>
      <c r="CQ8" s="10">
        <f t="shared" si="44"/>
        <v>0</v>
      </c>
      <c r="CR8" s="10">
        <f t="shared" si="44"/>
        <v>1902.3</v>
      </c>
      <c r="CS8" s="10">
        <f t="shared" si="44"/>
        <v>0</v>
      </c>
      <c r="CT8" s="10">
        <f t="shared" si="44"/>
        <v>259.724</v>
      </c>
      <c r="CU8" s="10">
        <f t="shared" si="44"/>
        <v>0</v>
      </c>
      <c r="CV8" s="10">
        <f t="shared" si="44"/>
        <v>0</v>
      </c>
      <c r="CW8" s="10">
        <f t="shared" si="44"/>
        <v>0</v>
      </c>
      <c r="CX8" s="10">
        <f t="shared" si="44"/>
        <v>259.724</v>
      </c>
      <c r="CY8" s="10">
        <f t="shared" si="44"/>
        <v>0</v>
      </c>
      <c r="CZ8" s="14">
        <f aca="true" t="shared" si="45" ref="CZ8:CZ19">CT8/CN8*100</f>
        <v>13.653156705041267</v>
      </c>
      <c r="DA8" s="10">
        <f aca="true" t="shared" si="46" ref="DA8:DF8">SUM(DA9:DA19)</f>
        <v>380.642</v>
      </c>
      <c r="DB8" s="10">
        <f t="shared" si="46"/>
        <v>0</v>
      </c>
      <c r="DC8" s="10">
        <f t="shared" si="46"/>
        <v>0</v>
      </c>
      <c r="DD8" s="10">
        <f t="shared" si="46"/>
        <v>0</v>
      </c>
      <c r="DE8" s="10">
        <f t="shared" si="46"/>
        <v>380.642</v>
      </c>
      <c r="DF8" s="10">
        <f t="shared" si="46"/>
        <v>0</v>
      </c>
      <c r="DG8" s="14">
        <f aca="true" t="shared" si="47" ref="DG8:DG19">DA8/CN8*100</f>
        <v>20.009567365820324</v>
      </c>
      <c r="DH8" s="10">
        <f aca="true" t="shared" si="48" ref="DH8:DM8">SUM(DH9:DH19)</f>
        <v>912.7</v>
      </c>
      <c r="DI8" s="10">
        <f t="shared" si="48"/>
        <v>0</v>
      </c>
      <c r="DJ8" s="10">
        <f t="shared" si="48"/>
        <v>0</v>
      </c>
      <c r="DK8" s="10">
        <f t="shared" si="48"/>
        <v>0</v>
      </c>
      <c r="DL8" s="10">
        <f t="shared" si="48"/>
        <v>912.7</v>
      </c>
      <c r="DM8" s="10">
        <f t="shared" si="48"/>
        <v>0</v>
      </c>
      <c r="DN8" s="14">
        <f aca="true" t="shared" si="49" ref="DN8:DN19">DH8/CN8*100</f>
        <v>47.97876255059665</v>
      </c>
      <c r="DO8" s="31">
        <f aca="true" t="shared" si="50" ref="DO8:DT8">SUM(DO9:DO19)</f>
        <v>1266</v>
      </c>
      <c r="DP8" s="31">
        <f t="shared" si="50"/>
        <v>0</v>
      </c>
      <c r="DQ8" s="31">
        <f t="shared" si="50"/>
        <v>0</v>
      </c>
      <c r="DR8" s="31">
        <f t="shared" si="50"/>
        <v>0</v>
      </c>
      <c r="DS8" s="31">
        <f t="shared" si="50"/>
        <v>1266</v>
      </c>
      <c r="DT8" s="31">
        <f t="shared" si="50"/>
        <v>0</v>
      </c>
      <c r="DU8" s="89">
        <f aca="true" t="shared" si="51" ref="DU8:DU19">DO8/CN8*100</f>
        <v>66.55101718971771</v>
      </c>
      <c r="DV8" s="31">
        <f aca="true" t="shared" si="52" ref="DV8:EG8">SUM(DV9:DV19)</f>
        <v>72124.7</v>
      </c>
      <c r="DW8" s="31">
        <f t="shared" si="52"/>
        <v>0</v>
      </c>
      <c r="DX8" s="31">
        <f t="shared" si="52"/>
        <v>63266.5</v>
      </c>
      <c r="DY8" s="31">
        <f t="shared" si="52"/>
        <v>0</v>
      </c>
      <c r="DZ8" s="31">
        <f t="shared" si="52"/>
        <v>1961.9</v>
      </c>
      <c r="EA8" s="31">
        <f t="shared" si="52"/>
        <v>6896.3</v>
      </c>
      <c r="EB8" s="31">
        <f t="shared" si="52"/>
        <v>259.724</v>
      </c>
      <c r="EC8" s="31">
        <f t="shared" si="52"/>
        <v>0</v>
      </c>
      <c r="ED8" s="31">
        <f t="shared" si="52"/>
        <v>0</v>
      </c>
      <c r="EE8" s="31">
        <f t="shared" si="52"/>
        <v>0</v>
      </c>
      <c r="EF8" s="31">
        <f t="shared" si="52"/>
        <v>259.724</v>
      </c>
      <c r="EG8" s="31">
        <f t="shared" si="52"/>
        <v>0</v>
      </c>
      <c r="EH8" s="89">
        <f>EB8/DV8*100</f>
        <v>0.360104097486714</v>
      </c>
      <c r="EI8" s="31">
        <f aca="true" t="shared" si="53" ref="EI8:EN8">SUM(EI9:EI19)</f>
        <v>380.642</v>
      </c>
      <c r="EJ8" s="31">
        <f t="shared" si="53"/>
        <v>0</v>
      </c>
      <c r="EK8" s="31">
        <f t="shared" si="53"/>
        <v>0</v>
      </c>
      <c r="EL8" s="31">
        <f t="shared" si="53"/>
        <v>0</v>
      </c>
      <c r="EM8" s="31">
        <f t="shared" si="53"/>
        <v>380.642</v>
      </c>
      <c r="EN8" s="31">
        <f t="shared" si="53"/>
        <v>0</v>
      </c>
      <c r="EO8" s="89">
        <f aca="true" t="shared" si="54" ref="EO8:EO19">EI8/DV8*100</f>
        <v>0.5277554014089487</v>
      </c>
      <c r="EP8" s="31">
        <f aca="true" t="shared" si="55" ref="EP8:EU8">SUM(EP9:EP19)</f>
        <v>912.7</v>
      </c>
      <c r="EQ8" s="31">
        <f t="shared" si="55"/>
        <v>0</v>
      </c>
      <c r="ER8" s="31">
        <f t="shared" si="55"/>
        <v>0</v>
      </c>
      <c r="ES8" s="31">
        <f t="shared" si="55"/>
        <v>0</v>
      </c>
      <c r="ET8" s="31">
        <f t="shared" si="55"/>
        <v>912.7</v>
      </c>
      <c r="EU8" s="31">
        <f t="shared" si="55"/>
        <v>0</v>
      </c>
      <c r="EV8" s="89">
        <f aca="true" t="shared" si="56" ref="EV8:EV19">EP8/DV8*100</f>
        <v>1.265447204633087</v>
      </c>
      <c r="EW8" s="31">
        <f aca="true" t="shared" si="57" ref="EW8:FB8">SUM(EW9:EW19)</f>
        <v>146.74</v>
      </c>
      <c r="EX8" s="31">
        <f t="shared" si="57"/>
        <v>0</v>
      </c>
      <c r="EY8" s="31">
        <f t="shared" si="57"/>
        <v>0</v>
      </c>
      <c r="EZ8" s="31">
        <f t="shared" si="57"/>
        <v>0</v>
      </c>
      <c r="FA8" s="31">
        <f t="shared" si="57"/>
        <v>146.74</v>
      </c>
      <c r="FB8" s="31">
        <f t="shared" si="57"/>
        <v>0</v>
      </c>
      <c r="FC8" s="89">
        <f aca="true" t="shared" si="58" ref="FC8:FC19">EW8/DV8*100</f>
        <v>0.20345318594046147</v>
      </c>
      <c r="FD8" s="31">
        <f aca="true" t="shared" si="59" ref="FD8:FI8">SUM(FD9:FD19)</f>
        <v>400.81</v>
      </c>
      <c r="FE8" s="31">
        <f t="shared" si="59"/>
        <v>0</v>
      </c>
      <c r="FF8" s="31">
        <f t="shared" si="59"/>
        <v>0</v>
      </c>
      <c r="FG8" s="31">
        <f t="shared" si="59"/>
        <v>0</v>
      </c>
      <c r="FH8" s="31">
        <f t="shared" si="59"/>
        <v>400.81</v>
      </c>
      <c r="FI8" s="31">
        <f t="shared" si="59"/>
        <v>0</v>
      </c>
      <c r="FJ8" s="89">
        <f aca="true" t="shared" si="60" ref="FJ8:FJ19">FD8/DV8*100</f>
        <v>0.5557180827095295</v>
      </c>
      <c r="FK8" s="31">
        <f aca="true" t="shared" si="61" ref="FK8:FP8">SUM(FK9:FK19)</f>
        <v>1623.1</v>
      </c>
      <c r="FL8" s="31">
        <f t="shared" si="61"/>
        <v>0</v>
      </c>
      <c r="FM8" s="31">
        <f t="shared" si="61"/>
        <v>0</v>
      </c>
      <c r="FN8" s="31">
        <f t="shared" si="61"/>
        <v>0</v>
      </c>
      <c r="FO8" s="31">
        <f t="shared" si="61"/>
        <v>1623.1</v>
      </c>
      <c r="FP8" s="31">
        <f t="shared" si="61"/>
        <v>0</v>
      </c>
      <c r="FQ8" s="89">
        <f aca="true" t="shared" si="62" ref="FQ8:FQ19">FK8/DV8*100</f>
        <v>2.2504079739673095</v>
      </c>
      <c r="FR8" s="31">
        <f aca="true" t="shared" si="63" ref="FR8:FW8">SUM(FR9:FR19)</f>
        <v>72107.7</v>
      </c>
      <c r="FS8" s="31">
        <f t="shared" si="63"/>
        <v>0</v>
      </c>
      <c r="FT8" s="31">
        <f t="shared" si="63"/>
        <v>63266.5</v>
      </c>
      <c r="FU8" s="31">
        <f t="shared" si="63"/>
        <v>0</v>
      </c>
      <c r="FV8" s="31">
        <f t="shared" si="63"/>
        <v>1944.9</v>
      </c>
      <c r="FW8" s="31">
        <f t="shared" si="63"/>
        <v>6896.3</v>
      </c>
      <c r="FX8" s="89">
        <v>99.9</v>
      </c>
      <c r="FY8" s="10">
        <f aca="true" t="shared" si="64" ref="FY8:GJ8">SUM(FY9:FY19)</f>
        <v>75215.29000000001</v>
      </c>
      <c r="FZ8" s="10">
        <f t="shared" si="64"/>
        <v>0</v>
      </c>
      <c r="GA8" s="10">
        <f t="shared" si="64"/>
        <v>62391.1</v>
      </c>
      <c r="GB8" s="10">
        <f t="shared" si="64"/>
        <v>0</v>
      </c>
      <c r="GC8" s="10">
        <f t="shared" si="64"/>
        <v>4409.19</v>
      </c>
      <c r="GD8" s="10">
        <f t="shared" si="64"/>
        <v>8415</v>
      </c>
      <c r="GE8" s="10">
        <f t="shared" si="64"/>
        <v>258</v>
      </c>
      <c r="GF8" s="10">
        <f t="shared" si="64"/>
        <v>0</v>
      </c>
      <c r="GG8" s="10">
        <f t="shared" si="64"/>
        <v>0</v>
      </c>
      <c r="GH8" s="10">
        <f t="shared" si="64"/>
        <v>0</v>
      </c>
      <c r="GI8" s="10">
        <f t="shared" si="64"/>
        <v>258</v>
      </c>
      <c r="GJ8" s="10">
        <f t="shared" si="64"/>
        <v>0</v>
      </c>
      <c r="GK8" s="14">
        <f aca="true" t="shared" si="65" ref="GK8:GK19">GE8/FY8*100</f>
        <v>0.34301536296675844</v>
      </c>
      <c r="GL8" s="10">
        <f aca="true" t="shared" si="66" ref="GL8:GQ8">SUM(GL9:GL19)</f>
        <v>1115.5099999999998</v>
      </c>
      <c r="GM8" s="10">
        <f t="shared" si="66"/>
        <v>0</v>
      </c>
      <c r="GN8" s="10">
        <f t="shared" si="66"/>
        <v>0</v>
      </c>
      <c r="GO8" s="10">
        <f t="shared" si="66"/>
        <v>0</v>
      </c>
      <c r="GP8" s="10">
        <f t="shared" si="66"/>
        <v>1115.5099999999998</v>
      </c>
      <c r="GQ8" s="10">
        <f t="shared" si="66"/>
        <v>0</v>
      </c>
      <c r="GR8" s="14">
        <f aca="true" t="shared" si="67" ref="GR8:GR19">GL8/FY8*100</f>
        <v>1.4830894090815838</v>
      </c>
      <c r="GS8" s="10">
        <f aca="true" t="shared" si="68" ref="GS8:GX8">SUM(GS9:GS19)</f>
        <v>1483.54</v>
      </c>
      <c r="GT8" s="10">
        <f t="shared" si="68"/>
        <v>0</v>
      </c>
      <c r="GU8" s="10">
        <f t="shared" si="68"/>
        <v>0</v>
      </c>
      <c r="GV8" s="10">
        <f t="shared" si="68"/>
        <v>0</v>
      </c>
      <c r="GW8" s="10">
        <f t="shared" si="68"/>
        <v>1483.54</v>
      </c>
      <c r="GX8" s="10">
        <f t="shared" si="68"/>
        <v>0</v>
      </c>
      <c r="GY8" s="14">
        <f>GS8/FY8*100</f>
        <v>1.9723915177352902</v>
      </c>
      <c r="GZ8" s="10">
        <f aca="true" t="shared" si="69" ref="GZ8:HE8">SUM(GZ9:GZ19)</f>
        <v>73126.24</v>
      </c>
      <c r="HA8" s="10">
        <f t="shared" si="69"/>
        <v>0</v>
      </c>
      <c r="HB8" s="10">
        <f t="shared" si="69"/>
        <v>62391.1</v>
      </c>
      <c r="HC8" s="10">
        <f t="shared" si="69"/>
        <v>0</v>
      </c>
      <c r="HD8" s="10">
        <f t="shared" si="69"/>
        <v>2320.14</v>
      </c>
      <c r="HE8" s="10">
        <f t="shared" si="69"/>
        <v>8415</v>
      </c>
      <c r="HF8" s="14">
        <f aca="true" t="shared" si="70" ref="HF8:HF19">GZ8/FY8*100</f>
        <v>97.2225726976523</v>
      </c>
      <c r="HG8" s="10">
        <f aca="true" t="shared" si="71" ref="HG8:HR8">SUM(HG9:HG19)</f>
        <v>2290</v>
      </c>
      <c r="HH8" s="10">
        <f t="shared" si="71"/>
        <v>0</v>
      </c>
      <c r="HI8" s="10">
        <f t="shared" si="71"/>
        <v>0</v>
      </c>
      <c r="HJ8" s="10">
        <f t="shared" si="71"/>
        <v>0</v>
      </c>
      <c r="HK8" s="10">
        <f t="shared" si="71"/>
        <v>2290</v>
      </c>
      <c r="HL8" s="10">
        <f t="shared" si="71"/>
        <v>0</v>
      </c>
      <c r="HM8" s="10">
        <f t="shared" si="71"/>
        <v>258</v>
      </c>
      <c r="HN8" s="10">
        <f t="shared" si="71"/>
        <v>0</v>
      </c>
      <c r="HO8" s="10">
        <f t="shared" si="71"/>
        <v>0</v>
      </c>
      <c r="HP8" s="10">
        <f t="shared" si="71"/>
        <v>0</v>
      </c>
      <c r="HQ8" s="10">
        <f t="shared" si="71"/>
        <v>258</v>
      </c>
      <c r="HR8" s="10">
        <f t="shared" si="71"/>
        <v>0</v>
      </c>
      <c r="HS8" s="14">
        <f>HM8/HG8*100</f>
        <v>11.26637554585153</v>
      </c>
      <c r="HT8" s="10">
        <f aca="true" t="shared" si="72" ref="HT8:HY8">SUM(HT9:HT19)</f>
        <v>1115.5099999999998</v>
      </c>
      <c r="HU8" s="10">
        <f t="shared" si="72"/>
        <v>0</v>
      </c>
      <c r="HV8" s="10">
        <f t="shared" si="72"/>
        <v>0</v>
      </c>
      <c r="HW8" s="10">
        <f t="shared" si="72"/>
        <v>0</v>
      </c>
      <c r="HX8" s="10">
        <f t="shared" si="72"/>
        <v>1115.5099999999998</v>
      </c>
      <c r="HY8" s="10">
        <f t="shared" si="72"/>
        <v>0</v>
      </c>
      <c r="HZ8" s="14">
        <f>HT8/HG8*100</f>
        <v>48.7122270742358</v>
      </c>
      <c r="IA8" s="10">
        <f aca="true" t="shared" si="73" ref="IA8:IF8">SUM(IA9:IA19)</f>
        <v>1483.54</v>
      </c>
      <c r="IB8" s="10">
        <f t="shared" si="73"/>
        <v>0</v>
      </c>
      <c r="IC8" s="10">
        <f t="shared" si="73"/>
        <v>0</v>
      </c>
      <c r="ID8" s="10">
        <f t="shared" si="73"/>
        <v>0</v>
      </c>
      <c r="IE8" s="10">
        <f t="shared" si="73"/>
        <v>1483.54</v>
      </c>
      <c r="IF8" s="10">
        <f t="shared" si="73"/>
        <v>0</v>
      </c>
      <c r="IG8" s="14">
        <f>IA8/HG8*100</f>
        <v>64.78340611353711</v>
      </c>
      <c r="IH8" s="10">
        <f aca="true" t="shared" si="74" ref="IH8:IM8">SUM(IH9:IH19)</f>
        <v>428.29999999999995</v>
      </c>
      <c r="II8" s="10">
        <f t="shared" si="74"/>
        <v>0</v>
      </c>
      <c r="IJ8" s="10">
        <f t="shared" si="74"/>
        <v>0</v>
      </c>
      <c r="IK8" s="10">
        <f t="shared" si="74"/>
        <v>0</v>
      </c>
      <c r="IL8" s="10">
        <f t="shared" si="74"/>
        <v>428.29999999999995</v>
      </c>
      <c r="IM8" s="10">
        <f t="shared" si="74"/>
        <v>0</v>
      </c>
      <c r="IN8" s="14">
        <f>IH8/HG8*100</f>
        <v>18.70305676855895</v>
      </c>
    </row>
    <row r="9" spans="2:248" s="8" customFormat="1" ht="78.75" customHeight="1" hidden="1">
      <c r="B9" s="11">
        <v>1</v>
      </c>
      <c r="C9" s="7" t="s">
        <v>2</v>
      </c>
      <c r="D9" s="34"/>
      <c r="E9" s="21"/>
      <c r="F9" s="21"/>
      <c r="G9" s="21"/>
      <c r="H9" s="21"/>
      <c r="I9" s="21"/>
      <c r="J9" s="34"/>
      <c r="K9" s="21"/>
      <c r="L9" s="21"/>
      <c r="M9" s="21"/>
      <c r="N9" s="21"/>
      <c r="O9" s="21"/>
      <c r="P9" s="52" t="e">
        <f t="shared" si="29"/>
        <v>#DIV/0!</v>
      </c>
      <c r="Q9" s="34"/>
      <c r="R9" s="21"/>
      <c r="S9" s="21"/>
      <c r="T9" s="21"/>
      <c r="U9" s="21"/>
      <c r="V9" s="21"/>
      <c r="W9" s="52" t="e">
        <f t="shared" si="31"/>
        <v>#DIV/0!</v>
      </c>
      <c r="X9" s="34"/>
      <c r="Y9" s="21"/>
      <c r="Z9" s="21"/>
      <c r="AA9" s="21"/>
      <c r="AB9" s="21"/>
      <c r="AC9" s="21"/>
      <c r="AD9" s="52" t="e">
        <f t="shared" si="33"/>
        <v>#DIV/0!</v>
      </c>
      <c r="AE9" s="34"/>
      <c r="AF9" s="21"/>
      <c r="AG9" s="21"/>
      <c r="AH9" s="21"/>
      <c r="AI9" s="21"/>
      <c r="AJ9" s="21"/>
      <c r="AK9" s="53">
        <v>0</v>
      </c>
      <c r="AL9" s="26"/>
      <c r="AM9" s="27"/>
      <c r="AN9" s="27"/>
      <c r="AO9" s="27"/>
      <c r="AP9" s="27"/>
      <c r="AQ9" s="27"/>
      <c r="AR9" s="26"/>
      <c r="AS9" s="27"/>
      <c r="AT9" s="27"/>
      <c r="AU9" s="27"/>
      <c r="AV9" s="27"/>
      <c r="AW9" s="27"/>
      <c r="AX9" s="9" t="e">
        <f t="shared" si="36"/>
        <v>#DIV/0!</v>
      </c>
      <c r="AY9" s="26"/>
      <c r="AZ9" s="27"/>
      <c r="BA9" s="27"/>
      <c r="BB9" s="27"/>
      <c r="BC9" s="27"/>
      <c r="BD9" s="27"/>
      <c r="BE9" s="14" t="e">
        <f t="shared" si="38"/>
        <v>#DIV/0!</v>
      </c>
      <c r="BF9" s="26"/>
      <c r="BG9" s="27"/>
      <c r="BH9" s="27"/>
      <c r="BI9" s="27"/>
      <c r="BJ9" s="27"/>
      <c r="BK9" s="27"/>
      <c r="BL9" s="14" t="e">
        <f t="shared" si="40"/>
        <v>#DIV/0!</v>
      </c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24" t="e">
        <f>BS9/BM9*100</f>
        <v>#DIV/0!</v>
      </c>
      <c r="BZ9" s="36"/>
      <c r="CA9" s="36"/>
      <c r="CB9" s="36"/>
      <c r="CC9" s="36"/>
      <c r="CD9" s="36"/>
      <c r="CE9" s="36"/>
      <c r="CF9" s="89" t="e">
        <f>BZ9/BM9*100</f>
        <v>#DIV/0!</v>
      </c>
      <c r="CG9" s="36"/>
      <c r="CH9" s="36"/>
      <c r="CI9" s="36"/>
      <c r="CJ9" s="36"/>
      <c r="CK9" s="36"/>
      <c r="CL9" s="36"/>
      <c r="CM9" s="89" t="e">
        <f>CG9/BM9*100</f>
        <v>#DIV/0!</v>
      </c>
      <c r="CN9" s="26"/>
      <c r="CO9" s="27"/>
      <c r="CP9" s="27"/>
      <c r="CQ9" s="27"/>
      <c r="CR9" s="27"/>
      <c r="CS9" s="27"/>
      <c r="CT9" s="26"/>
      <c r="CU9" s="27"/>
      <c r="CV9" s="27"/>
      <c r="CW9" s="27"/>
      <c r="CX9" s="27"/>
      <c r="CY9" s="27"/>
      <c r="CZ9" s="14" t="e">
        <f t="shared" si="45"/>
        <v>#DIV/0!</v>
      </c>
      <c r="DA9" s="26"/>
      <c r="DB9" s="27"/>
      <c r="DC9" s="27"/>
      <c r="DD9" s="27"/>
      <c r="DE9" s="27"/>
      <c r="DF9" s="27"/>
      <c r="DG9" s="14" t="e">
        <f t="shared" si="47"/>
        <v>#DIV/0!</v>
      </c>
      <c r="DH9" s="26"/>
      <c r="DI9" s="27"/>
      <c r="DJ9" s="27"/>
      <c r="DK9" s="27"/>
      <c r="DL9" s="27"/>
      <c r="DM9" s="27"/>
      <c r="DN9" s="14" t="e">
        <f t="shared" si="49"/>
        <v>#DIV/0!</v>
      </c>
      <c r="DO9" s="36"/>
      <c r="DP9" s="36"/>
      <c r="DQ9" s="36"/>
      <c r="DR9" s="36"/>
      <c r="DS9" s="36"/>
      <c r="DT9" s="36"/>
      <c r="DU9" s="89" t="e">
        <f t="shared" si="51"/>
        <v>#DIV/0!</v>
      </c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89" t="e">
        <f>EB9/DV9*100</f>
        <v>#DIV/0!</v>
      </c>
      <c r="EI9" s="36"/>
      <c r="EJ9" s="36"/>
      <c r="EK9" s="36"/>
      <c r="EL9" s="36"/>
      <c r="EM9" s="36"/>
      <c r="EN9" s="36"/>
      <c r="EO9" s="89" t="e">
        <f t="shared" si="54"/>
        <v>#DIV/0!</v>
      </c>
      <c r="EP9" s="36"/>
      <c r="EQ9" s="36"/>
      <c r="ER9" s="36"/>
      <c r="ES9" s="36"/>
      <c r="ET9" s="36"/>
      <c r="EU9" s="36"/>
      <c r="EV9" s="89" t="e">
        <f t="shared" si="56"/>
        <v>#DIV/0!</v>
      </c>
      <c r="EW9" s="36"/>
      <c r="EX9" s="36"/>
      <c r="EY9" s="36"/>
      <c r="EZ9" s="36"/>
      <c r="FA9" s="36"/>
      <c r="FB9" s="36"/>
      <c r="FC9" s="89" t="e">
        <f t="shared" si="58"/>
        <v>#DIV/0!</v>
      </c>
      <c r="FD9" s="36"/>
      <c r="FE9" s="36"/>
      <c r="FF9" s="36"/>
      <c r="FG9" s="36"/>
      <c r="FH9" s="36"/>
      <c r="FI9" s="36"/>
      <c r="FJ9" s="89" t="e">
        <f t="shared" si="60"/>
        <v>#DIV/0!</v>
      </c>
      <c r="FK9" s="36"/>
      <c r="FL9" s="36"/>
      <c r="FM9" s="36"/>
      <c r="FN9" s="36"/>
      <c r="FO9" s="36"/>
      <c r="FP9" s="36"/>
      <c r="FQ9" s="89" t="e">
        <f t="shared" si="62"/>
        <v>#DIV/0!</v>
      </c>
      <c r="FR9" s="36"/>
      <c r="FS9" s="36"/>
      <c r="FT9" s="36"/>
      <c r="FU9" s="36"/>
      <c r="FV9" s="36"/>
      <c r="FW9" s="36"/>
      <c r="FX9" s="89" t="e">
        <f aca="true" t="shared" si="75" ref="FX9:FX19">FR9/DV9*100</f>
        <v>#DIV/0!</v>
      </c>
      <c r="FY9" s="26"/>
      <c r="FZ9" s="27"/>
      <c r="GA9" s="27"/>
      <c r="GB9" s="27"/>
      <c r="GC9" s="27"/>
      <c r="GD9" s="27"/>
      <c r="GE9" s="26"/>
      <c r="GF9" s="27"/>
      <c r="GG9" s="27"/>
      <c r="GH9" s="27"/>
      <c r="GI9" s="27"/>
      <c r="GJ9" s="27"/>
      <c r="GK9" s="14" t="e">
        <f t="shared" si="65"/>
        <v>#DIV/0!</v>
      </c>
      <c r="GL9" s="26"/>
      <c r="GM9" s="27"/>
      <c r="GN9" s="27"/>
      <c r="GO9" s="27"/>
      <c r="GP9" s="27"/>
      <c r="GQ9" s="27"/>
      <c r="GR9" s="14" t="e">
        <f t="shared" si="67"/>
        <v>#DIV/0!</v>
      </c>
      <c r="GS9" s="26"/>
      <c r="GT9" s="27"/>
      <c r="GU9" s="27"/>
      <c r="GV9" s="27"/>
      <c r="GW9" s="27"/>
      <c r="GX9" s="27"/>
      <c r="GY9" s="14" t="e">
        <f aca="true" t="shared" si="76" ref="GY9:GY19">GS9/FY9*100</f>
        <v>#DIV/0!</v>
      </c>
      <c r="GZ9" s="26"/>
      <c r="HA9" s="27"/>
      <c r="HB9" s="27"/>
      <c r="HC9" s="27"/>
      <c r="HD9" s="27"/>
      <c r="HE9" s="27"/>
      <c r="HF9" s="14" t="e">
        <f t="shared" si="70"/>
        <v>#DIV/0!</v>
      </c>
      <c r="HG9" s="26"/>
      <c r="HH9" s="27"/>
      <c r="HI9" s="27"/>
      <c r="HJ9" s="27"/>
      <c r="HK9" s="27"/>
      <c r="HL9" s="27"/>
      <c r="HM9" s="26"/>
      <c r="HN9" s="27"/>
      <c r="HO9" s="27"/>
      <c r="HP9" s="27"/>
      <c r="HQ9" s="27"/>
      <c r="HR9" s="27"/>
      <c r="HS9" s="14" t="e">
        <f>HM9/HG9*100</f>
        <v>#DIV/0!</v>
      </c>
      <c r="HT9" s="26"/>
      <c r="HU9" s="27"/>
      <c r="HV9" s="27"/>
      <c r="HW9" s="27"/>
      <c r="HX9" s="27"/>
      <c r="HY9" s="27"/>
      <c r="HZ9" s="14" t="e">
        <f>HT9/HG9*100</f>
        <v>#DIV/0!</v>
      </c>
      <c r="IA9" s="26"/>
      <c r="IB9" s="27"/>
      <c r="IC9" s="27"/>
      <c r="ID9" s="27"/>
      <c r="IE9" s="27"/>
      <c r="IF9" s="27"/>
      <c r="IG9" s="14" t="e">
        <f>IA9/HG9*100</f>
        <v>#DIV/0!</v>
      </c>
      <c r="IH9" s="26"/>
      <c r="II9" s="27"/>
      <c r="IJ9" s="27"/>
      <c r="IK9" s="27"/>
      <c r="IL9" s="27"/>
      <c r="IM9" s="27"/>
      <c r="IN9" s="14" t="e">
        <f>IH9/HG9*100</f>
        <v>#DIV/0!</v>
      </c>
    </row>
    <row r="10" spans="2:248" s="25" customFormat="1" ht="40.5" customHeight="1" hidden="1">
      <c r="B10" s="7">
        <v>1</v>
      </c>
      <c r="C10" s="7" t="s">
        <v>3</v>
      </c>
      <c r="D10" s="89">
        <f>E10+F10+G10+H10+I10</f>
        <v>404</v>
      </c>
      <c r="E10" s="88"/>
      <c r="F10" s="88"/>
      <c r="G10" s="88"/>
      <c r="H10" s="88">
        <v>404</v>
      </c>
      <c r="I10" s="88"/>
      <c r="J10" s="34">
        <f>K10+L10+M10+N10+O10</f>
        <v>49.9</v>
      </c>
      <c r="K10" s="88"/>
      <c r="L10" s="88"/>
      <c r="M10" s="88"/>
      <c r="N10" s="88">
        <v>49.9</v>
      </c>
      <c r="O10" s="88"/>
      <c r="P10" s="52">
        <f t="shared" si="29"/>
        <v>12.35148514851485</v>
      </c>
      <c r="Q10" s="34">
        <f>R10+S10+T10+U10+V10</f>
        <v>127.3</v>
      </c>
      <c r="R10" s="88"/>
      <c r="S10" s="88"/>
      <c r="T10" s="88"/>
      <c r="U10" s="88">
        <v>127.3</v>
      </c>
      <c r="V10" s="88"/>
      <c r="W10" s="52">
        <f t="shared" si="31"/>
        <v>31.50990099009901</v>
      </c>
      <c r="X10" s="89">
        <f>Y10+Z10+AA10+AB10+AC10</f>
        <v>170.8</v>
      </c>
      <c r="Y10" s="88"/>
      <c r="Z10" s="88"/>
      <c r="AA10" s="12"/>
      <c r="AB10" s="12">
        <v>170.8</v>
      </c>
      <c r="AC10" s="12"/>
      <c r="AD10" s="52">
        <f t="shared" si="33"/>
        <v>42.27722772277228</v>
      </c>
      <c r="AE10" s="89">
        <f>AF10+AG10+AH10+AI10+AJ10</f>
        <v>209.9</v>
      </c>
      <c r="AF10" s="88"/>
      <c r="AG10" s="88"/>
      <c r="AH10" s="12"/>
      <c r="AI10" s="12">
        <v>209.9</v>
      </c>
      <c r="AJ10" s="12"/>
      <c r="AK10" s="53">
        <f t="shared" si="35"/>
        <v>51.95544554455446</v>
      </c>
      <c r="AL10" s="33">
        <f>AN10+AO10++AP10+AQ10</f>
        <v>0</v>
      </c>
      <c r="AM10" s="39"/>
      <c r="AN10" s="39"/>
      <c r="AO10" s="39"/>
      <c r="AP10" s="39"/>
      <c r="AQ10" s="39"/>
      <c r="AR10" s="33">
        <f>AT10+AU10+AV10+AW10</f>
        <v>0</v>
      </c>
      <c r="AS10" s="39"/>
      <c r="AT10" s="39"/>
      <c r="AU10" s="39"/>
      <c r="AV10" s="39"/>
      <c r="AW10" s="39"/>
      <c r="AX10" s="9"/>
      <c r="AY10" s="33">
        <f>BA10+BB10+BC10+BD10</f>
        <v>0</v>
      </c>
      <c r="AZ10" s="39"/>
      <c r="BA10" s="39"/>
      <c r="BB10" s="39"/>
      <c r="BC10" s="39"/>
      <c r="BD10" s="39"/>
      <c r="BE10" s="14"/>
      <c r="BF10" s="33">
        <f aca="true" t="shared" si="77" ref="BF10:BF19">BH10+BI10+BJ10+BK10</f>
        <v>0</v>
      </c>
      <c r="BG10" s="39"/>
      <c r="BH10" s="39"/>
      <c r="BI10" s="39"/>
      <c r="BJ10" s="39"/>
      <c r="BK10" s="39"/>
      <c r="BL10" s="14"/>
      <c r="BM10" s="38">
        <f>BO10+BP10++BQ10+BR10</f>
        <v>0</v>
      </c>
      <c r="BN10" s="38"/>
      <c r="BO10" s="38"/>
      <c r="BP10" s="38"/>
      <c r="BQ10" s="38"/>
      <c r="BR10" s="38"/>
      <c r="BS10" s="38">
        <f>BU10+BV10+BW10+BX10</f>
        <v>0</v>
      </c>
      <c r="BT10" s="38"/>
      <c r="BU10" s="38"/>
      <c r="BV10" s="38"/>
      <c r="BW10" s="38"/>
      <c r="BX10" s="38"/>
      <c r="BY10" s="24"/>
      <c r="BZ10" s="38">
        <f>CB10+CC10+CD10+CE10</f>
        <v>0</v>
      </c>
      <c r="CA10" s="38"/>
      <c r="CB10" s="38"/>
      <c r="CC10" s="38"/>
      <c r="CD10" s="38"/>
      <c r="CE10" s="38"/>
      <c r="CF10" s="89"/>
      <c r="CG10" s="38">
        <f aca="true" t="shared" si="78" ref="CG10:CG15">CI10+CJ10+CK10+CL10</f>
        <v>0</v>
      </c>
      <c r="CH10" s="38"/>
      <c r="CI10" s="38"/>
      <c r="CJ10" s="38"/>
      <c r="CK10" s="38"/>
      <c r="CL10" s="38"/>
      <c r="CM10" s="89"/>
      <c r="CN10" s="33">
        <f aca="true" t="shared" si="79" ref="CN10:CN19">CP10+CQ10+CR10+CS10</f>
        <v>0</v>
      </c>
      <c r="CO10" s="39"/>
      <c r="CP10" s="39"/>
      <c r="CQ10" s="39"/>
      <c r="CR10" s="39"/>
      <c r="CS10" s="39"/>
      <c r="CT10" s="33">
        <f aca="true" t="shared" si="80" ref="CT10:CT19">CV10+CW10+CX10+CY10</f>
        <v>0</v>
      </c>
      <c r="CU10" s="39"/>
      <c r="CV10" s="39"/>
      <c r="CW10" s="39"/>
      <c r="CX10" s="39"/>
      <c r="CY10" s="39"/>
      <c r="CZ10" s="14"/>
      <c r="DA10" s="33">
        <f aca="true" t="shared" si="81" ref="DA10:DA19">DC10+DD10+DE10+DF10</f>
        <v>0</v>
      </c>
      <c r="DB10" s="39"/>
      <c r="DC10" s="39"/>
      <c r="DD10" s="39"/>
      <c r="DE10" s="39"/>
      <c r="DF10" s="39"/>
      <c r="DG10" s="14" t="e">
        <f t="shared" si="47"/>
        <v>#DIV/0!</v>
      </c>
      <c r="DH10" s="33">
        <f aca="true" t="shared" si="82" ref="DH10:DH19">DJ10+DK10+DL10+DM10</f>
        <v>0</v>
      </c>
      <c r="DI10" s="39"/>
      <c r="DJ10" s="39"/>
      <c r="DK10" s="39"/>
      <c r="DL10" s="39"/>
      <c r="DM10" s="39"/>
      <c r="DN10" s="14" t="e">
        <f t="shared" si="49"/>
        <v>#DIV/0!</v>
      </c>
      <c r="DO10" s="38">
        <f aca="true" t="shared" si="83" ref="DO10:DO19">DQ10+DR10+DS10+DT10</f>
        <v>0</v>
      </c>
      <c r="DP10" s="38"/>
      <c r="DQ10" s="38"/>
      <c r="DR10" s="38"/>
      <c r="DS10" s="38"/>
      <c r="DT10" s="38"/>
      <c r="DU10" s="89" t="e">
        <f t="shared" si="51"/>
        <v>#DIV/0!</v>
      </c>
      <c r="DV10" s="38">
        <f aca="true" t="shared" si="84" ref="DV10:DV19">DX10+DY10+DZ10+EA10</f>
        <v>0</v>
      </c>
      <c r="DW10" s="38"/>
      <c r="DX10" s="38"/>
      <c r="DY10" s="38"/>
      <c r="DZ10" s="38"/>
      <c r="EA10" s="38"/>
      <c r="EB10" s="38">
        <f aca="true" t="shared" si="85" ref="EB10:EB19">ED10+EE10+EF10+EG10</f>
        <v>0</v>
      </c>
      <c r="EC10" s="38"/>
      <c r="ED10" s="38"/>
      <c r="EE10" s="38"/>
      <c r="EF10" s="38"/>
      <c r="EG10" s="38"/>
      <c r="EH10" s="89"/>
      <c r="EI10" s="38">
        <f aca="true" t="shared" si="86" ref="EI10:EI19">EK10+EL10+EM10+EN10</f>
        <v>0</v>
      </c>
      <c r="EJ10" s="38"/>
      <c r="EK10" s="38"/>
      <c r="EL10" s="38"/>
      <c r="EM10" s="38"/>
      <c r="EN10" s="38"/>
      <c r="EO10" s="89" t="e">
        <f t="shared" si="54"/>
        <v>#DIV/0!</v>
      </c>
      <c r="EP10" s="38">
        <f aca="true" t="shared" si="87" ref="EP10:EP19">ER10+ES10+ET10+EU10</f>
        <v>0</v>
      </c>
      <c r="EQ10" s="38"/>
      <c r="ER10" s="38"/>
      <c r="ES10" s="38"/>
      <c r="ET10" s="38"/>
      <c r="EU10" s="38"/>
      <c r="EV10" s="89" t="e">
        <f t="shared" si="56"/>
        <v>#DIV/0!</v>
      </c>
      <c r="EW10" s="38">
        <f aca="true" t="shared" si="88" ref="EW10:EW19">EY10+EZ10+FA10+FB10</f>
        <v>0</v>
      </c>
      <c r="EX10" s="38"/>
      <c r="EY10" s="38"/>
      <c r="EZ10" s="38"/>
      <c r="FA10" s="38"/>
      <c r="FB10" s="38"/>
      <c r="FC10" s="89" t="e">
        <f t="shared" si="58"/>
        <v>#DIV/0!</v>
      </c>
      <c r="FD10" s="38">
        <f aca="true" t="shared" si="89" ref="FD10:FD19">FF10+FG10+FH10+FI10</f>
        <v>0</v>
      </c>
      <c r="FE10" s="38"/>
      <c r="FF10" s="38"/>
      <c r="FG10" s="38"/>
      <c r="FH10" s="38"/>
      <c r="FI10" s="38"/>
      <c r="FJ10" s="89" t="e">
        <f t="shared" si="60"/>
        <v>#DIV/0!</v>
      </c>
      <c r="FK10" s="38">
        <f aca="true" t="shared" si="90" ref="FK10:FK19">FM10+FN10+FO10+FP10</f>
        <v>0</v>
      </c>
      <c r="FL10" s="38"/>
      <c r="FM10" s="38"/>
      <c r="FN10" s="38"/>
      <c r="FO10" s="38"/>
      <c r="FP10" s="38"/>
      <c r="FQ10" s="89" t="e">
        <f t="shared" si="62"/>
        <v>#DIV/0!</v>
      </c>
      <c r="FR10" s="38">
        <f aca="true" t="shared" si="91" ref="FR10:FR19">FT10+FU10+FV10+FW10</f>
        <v>0</v>
      </c>
      <c r="FS10" s="38"/>
      <c r="FT10" s="38"/>
      <c r="FU10" s="38"/>
      <c r="FV10" s="38"/>
      <c r="FW10" s="38"/>
      <c r="FX10" s="89" t="e">
        <f t="shared" si="75"/>
        <v>#DIV/0!</v>
      </c>
      <c r="FY10" s="33">
        <f aca="true" t="shared" si="92" ref="FY10:FY19">GA10+GB10+GC10+GD10</f>
        <v>0</v>
      </c>
      <c r="FZ10" s="39"/>
      <c r="GA10" s="39"/>
      <c r="GB10" s="39"/>
      <c r="GC10" s="39"/>
      <c r="GD10" s="39"/>
      <c r="GE10" s="33">
        <f aca="true" t="shared" si="93" ref="GE10:GE19">GG10+GH10+GI10+GJ10</f>
        <v>0</v>
      </c>
      <c r="GF10" s="39"/>
      <c r="GG10" s="39"/>
      <c r="GH10" s="39"/>
      <c r="GI10" s="39"/>
      <c r="GJ10" s="39"/>
      <c r="GK10" s="14" t="e">
        <f t="shared" si="65"/>
        <v>#DIV/0!</v>
      </c>
      <c r="GL10" s="33">
        <f aca="true" t="shared" si="94" ref="GL10:GL19">GN10+GO10+GP10+GQ10</f>
        <v>0</v>
      </c>
      <c r="GM10" s="39"/>
      <c r="GN10" s="39"/>
      <c r="GO10" s="39"/>
      <c r="GP10" s="39"/>
      <c r="GQ10" s="39"/>
      <c r="GR10" s="14" t="e">
        <f t="shared" si="67"/>
        <v>#DIV/0!</v>
      </c>
      <c r="GS10" s="33">
        <f aca="true" t="shared" si="95" ref="GS10:GS15">GU10+GV10+GW10+GX10</f>
        <v>0</v>
      </c>
      <c r="GT10" s="39"/>
      <c r="GU10" s="39"/>
      <c r="GV10" s="39"/>
      <c r="GW10" s="39"/>
      <c r="GX10" s="39"/>
      <c r="GY10" s="14" t="e">
        <f t="shared" si="76"/>
        <v>#DIV/0!</v>
      </c>
      <c r="GZ10" s="33">
        <f aca="true" t="shared" si="96" ref="GZ10:GZ15">HB10+HC10+HD10+HE10</f>
        <v>0</v>
      </c>
      <c r="HA10" s="39"/>
      <c r="HB10" s="39"/>
      <c r="HC10" s="39"/>
      <c r="HD10" s="39"/>
      <c r="HE10" s="39"/>
      <c r="HF10" s="14" t="e">
        <f t="shared" si="70"/>
        <v>#DIV/0!</v>
      </c>
      <c r="HG10" s="33">
        <f>HI10+HJ10+HK10+HL10</f>
        <v>0</v>
      </c>
      <c r="HH10" s="39"/>
      <c r="HI10" s="39"/>
      <c r="HJ10" s="39"/>
      <c r="HK10" s="39"/>
      <c r="HL10" s="39"/>
      <c r="HM10" s="33">
        <f aca="true" t="shared" si="97" ref="HM10:HM15">HO10+HP10+HQ10+HR10</f>
        <v>0</v>
      </c>
      <c r="HN10" s="39"/>
      <c r="HO10" s="39"/>
      <c r="HP10" s="39"/>
      <c r="HQ10" s="39"/>
      <c r="HR10" s="39"/>
      <c r="HS10" s="14" t="e">
        <f>HM10/HG10*100</f>
        <v>#DIV/0!</v>
      </c>
      <c r="HT10" s="33">
        <f aca="true" t="shared" si="98" ref="HT10:HT15">HV10+HW10+HX10+HY10</f>
        <v>0</v>
      </c>
      <c r="HU10" s="39"/>
      <c r="HV10" s="39"/>
      <c r="HW10" s="39"/>
      <c r="HX10" s="39"/>
      <c r="HY10" s="39"/>
      <c r="HZ10" s="14" t="e">
        <f>HT10/HG10*100</f>
        <v>#DIV/0!</v>
      </c>
      <c r="IA10" s="33">
        <f aca="true" t="shared" si="99" ref="IA10:IA15">IC10+ID10+IE10+IF10</f>
        <v>0</v>
      </c>
      <c r="IB10" s="39"/>
      <c r="IC10" s="39"/>
      <c r="ID10" s="39"/>
      <c r="IE10" s="39"/>
      <c r="IF10" s="39"/>
      <c r="IG10" s="14" t="e">
        <f>IA10/HG10*100</f>
        <v>#DIV/0!</v>
      </c>
      <c r="IH10" s="33">
        <f aca="true" t="shared" si="100" ref="IH10:IH15">IJ10+IK10+IL10+IM10</f>
        <v>0</v>
      </c>
      <c r="II10" s="39"/>
      <c r="IJ10" s="39"/>
      <c r="IK10" s="39"/>
      <c r="IL10" s="39"/>
      <c r="IM10" s="39"/>
      <c r="IN10" s="14" t="e">
        <f>IH10/HG10*100</f>
        <v>#DIV/0!</v>
      </c>
    </row>
    <row r="11" spans="2:249" s="25" customFormat="1" ht="57" customHeight="1">
      <c r="B11" s="7">
        <v>1</v>
      </c>
      <c r="C11" s="7" t="s">
        <v>98</v>
      </c>
      <c r="D11" s="89">
        <f aca="true" t="shared" si="101" ref="D11:D19">E11+F11+G11+H11+I11</f>
        <v>1413</v>
      </c>
      <c r="E11" s="88"/>
      <c r="F11" s="88"/>
      <c r="G11" s="88"/>
      <c r="H11" s="88">
        <v>1413</v>
      </c>
      <c r="I11" s="88"/>
      <c r="J11" s="89">
        <f aca="true" t="shared" si="102" ref="J11:J19">K11+L11+M11+N11+O11</f>
        <v>0.2</v>
      </c>
      <c r="K11" s="88"/>
      <c r="L11" s="88"/>
      <c r="M11" s="88"/>
      <c r="N11" s="88">
        <v>0.2</v>
      </c>
      <c r="O11" s="88"/>
      <c r="P11" s="52">
        <f t="shared" si="29"/>
        <v>0.014154281670205238</v>
      </c>
      <c r="Q11" s="89">
        <f aca="true" t="shared" si="103" ref="Q11:Q19">R11+S11+T11+U11+V11</f>
        <v>1</v>
      </c>
      <c r="R11" s="88"/>
      <c r="S11" s="88"/>
      <c r="T11" s="88"/>
      <c r="U11" s="88">
        <v>1</v>
      </c>
      <c r="V11" s="88"/>
      <c r="W11" s="52">
        <f t="shared" si="31"/>
        <v>0.07077140835102619</v>
      </c>
      <c r="X11" s="89">
        <f aca="true" t="shared" si="104" ref="X11:X19">Y11+Z11+AA11+AB11+AC11</f>
        <v>740</v>
      </c>
      <c r="Y11" s="88"/>
      <c r="Z11" s="88"/>
      <c r="AA11" s="88">
        <v>739</v>
      </c>
      <c r="AB11" s="88">
        <v>1</v>
      </c>
      <c r="AC11" s="88">
        <v>0</v>
      </c>
      <c r="AD11" s="52">
        <f t="shared" si="33"/>
        <v>52.37084217975938</v>
      </c>
      <c r="AE11" s="89">
        <f aca="true" t="shared" si="105" ref="AE11:AE19">AF11+AG11+AH11+AI11+AJ11</f>
        <v>744</v>
      </c>
      <c r="AF11" s="88"/>
      <c r="AG11" s="88"/>
      <c r="AH11" s="88">
        <v>739</v>
      </c>
      <c r="AI11" s="88">
        <v>5</v>
      </c>
      <c r="AJ11" s="88">
        <v>0</v>
      </c>
      <c r="AK11" s="53">
        <f t="shared" si="35"/>
        <v>52.653927813163484</v>
      </c>
      <c r="AL11" s="33">
        <f aca="true" t="shared" si="106" ref="AL11:AL19">AN11+AO11++AP11+AQ11</f>
        <v>2010</v>
      </c>
      <c r="AM11" s="39"/>
      <c r="AN11" s="39"/>
      <c r="AO11" s="39"/>
      <c r="AP11" s="39">
        <v>2010</v>
      </c>
      <c r="AQ11" s="39"/>
      <c r="AR11" s="33">
        <f aca="true" t="shared" si="107" ref="AR11:AR19">AT11+AU11+AV11+AW11</f>
        <v>0.9</v>
      </c>
      <c r="AS11" s="39"/>
      <c r="AT11" s="39"/>
      <c r="AU11" s="39"/>
      <c r="AV11" s="39">
        <v>0.9</v>
      </c>
      <c r="AW11" s="39"/>
      <c r="AX11" s="9">
        <f t="shared" si="36"/>
        <v>0.04477611940298507</v>
      </c>
      <c r="AY11" s="33">
        <f aca="true" t="shared" si="108" ref="AY11:AY19">BA11+BB11+BC11+BD11</f>
        <v>2.32</v>
      </c>
      <c r="AZ11" s="39"/>
      <c r="BA11" s="39"/>
      <c r="BB11" s="39"/>
      <c r="BC11" s="39">
        <v>2.32</v>
      </c>
      <c r="BD11" s="39"/>
      <c r="BE11" s="14">
        <f t="shared" si="38"/>
        <v>0.1154228855721393</v>
      </c>
      <c r="BF11" s="33">
        <f t="shared" si="77"/>
        <v>1876.9</v>
      </c>
      <c r="BG11" s="39"/>
      <c r="BH11" s="39"/>
      <c r="BI11" s="39"/>
      <c r="BJ11" s="39">
        <v>1876.9</v>
      </c>
      <c r="BK11" s="39"/>
      <c r="BL11" s="14">
        <f t="shared" si="40"/>
        <v>93.37810945273633</v>
      </c>
      <c r="BM11" s="38">
        <f aca="true" t="shared" si="109" ref="BM11:BM19">BO11+BP11++BQ11+BR11</f>
        <v>2010</v>
      </c>
      <c r="BN11" s="38"/>
      <c r="BO11" s="38"/>
      <c r="BP11" s="38"/>
      <c r="BQ11" s="38">
        <v>2010</v>
      </c>
      <c r="BR11" s="38"/>
      <c r="BS11" s="38">
        <f aca="true" t="shared" si="110" ref="BS11:BS19">BU11+BV11+BW11+BX11</f>
        <v>0.9</v>
      </c>
      <c r="BT11" s="38"/>
      <c r="BU11" s="38"/>
      <c r="BV11" s="38"/>
      <c r="BW11" s="38">
        <v>0.9</v>
      </c>
      <c r="BX11" s="38"/>
      <c r="BY11" s="24">
        <f aca="true" t="shared" si="111" ref="BY11:BY19">BS11/BM11*100</f>
        <v>0.04477611940298507</v>
      </c>
      <c r="BZ11" s="38">
        <f aca="true" t="shared" si="112" ref="BZ11:BZ19">CB11+CC11+CD11+CE11</f>
        <v>2.32</v>
      </c>
      <c r="CA11" s="38"/>
      <c r="CB11" s="38"/>
      <c r="CC11" s="38"/>
      <c r="CD11" s="38">
        <v>2.32</v>
      </c>
      <c r="CE11" s="38"/>
      <c r="CF11" s="89">
        <f aca="true" t="shared" si="113" ref="CF11:CF19">BZ11/BM11*100</f>
        <v>0.1154228855721393</v>
      </c>
      <c r="CG11" s="38">
        <f t="shared" si="78"/>
        <v>1878</v>
      </c>
      <c r="CH11" s="38"/>
      <c r="CI11" s="38"/>
      <c r="CJ11" s="38"/>
      <c r="CK11" s="38">
        <v>1878</v>
      </c>
      <c r="CL11" s="38"/>
      <c r="CM11" s="89">
        <f aca="true" t="shared" si="114" ref="CM11:CM19">CG11/BM11*100</f>
        <v>93.43283582089552</v>
      </c>
      <c r="CN11" s="33">
        <f t="shared" si="79"/>
        <v>733.3</v>
      </c>
      <c r="CO11" s="39"/>
      <c r="CP11" s="39"/>
      <c r="CQ11" s="39"/>
      <c r="CR11" s="39">
        <v>733.3</v>
      </c>
      <c r="CS11" s="39"/>
      <c r="CT11" s="33">
        <f t="shared" si="80"/>
        <v>0.724</v>
      </c>
      <c r="CU11" s="39"/>
      <c r="CV11" s="39"/>
      <c r="CW11" s="39"/>
      <c r="CX11" s="39">
        <v>0.724</v>
      </c>
      <c r="CY11" s="39"/>
      <c r="CZ11" s="14">
        <f t="shared" si="45"/>
        <v>0.09873176053456975</v>
      </c>
      <c r="DA11" s="33">
        <f t="shared" si="81"/>
        <v>0.942</v>
      </c>
      <c r="DB11" s="39"/>
      <c r="DC11" s="39"/>
      <c r="DD11" s="39"/>
      <c r="DE11" s="39">
        <v>0.942</v>
      </c>
      <c r="DF11" s="39"/>
      <c r="DG11" s="14">
        <f t="shared" si="47"/>
        <v>0.12846038456293468</v>
      </c>
      <c r="DH11" s="33">
        <f t="shared" si="82"/>
        <v>270.9</v>
      </c>
      <c r="DI11" s="39"/>
      <c r="DJ11" s="39"/>
      <c r="DK11" s="39"/>
      <c r="DL11" s="39">
        <v>270.9</v>
      </c>
      <c r="DM11" s="39"/>
      <c r="DN11" s="14">
        <f t="shared" si="49"/>
        <v>36.942588299468156</v>
      </c>
      <c r="DO11" s="38">
        <f t="shared" si="83"/>
        <v>271</v>
      </c>
      <c r="DP11" s="38"/>
      <c r="DQ11" s="38"/>
      <c r="DR11" s="38"/>
      <c r="DS11" s="38">
        <v>271</v>
      </c>
      <c r="DT11" s="38"/>
      <c r="DU11" s="89">
        <f t="shared" si="51"/>
        <v>36.95622528296741</v>
      </c>
      <c r="DV11" s="38">
        <f t="shared" si="84"/>
        <v>561.9</v>
      </c>
      <c r="DW11" s="38"/>
      <c r="DX11" s="38"/>
      <c r="DY11" s="38"/>
      <c r="DZ11" s="38">
        <v>561.9</v>
      </c>
      <c r="EA11" s="38"/>
      <c r="EB11" s="38">
        <f t="shared" si="85"/>
        <v>0.724</v>
      </c>
      <c r="EC11" s="38"/>
      <c r="ED11" s="38"/>
      <c r="EE11" s="38"/>
      <c r="EF11" s="38">
        <v>0.724</v>
      </c>
      <c r="EG11" s="38"/>
      <c r="EH11" s="89">
        <f>EB11/DV11*100</f>
        <v>0.12884854956397934</v>
      </c>
      <c r="EI11" s="38">
        <f t="shared" si="86"/>
        <v>0.942</v>
      </c>
      <c r="EJ11" s="38"/>
      <c r="EK11" s="38"/>
      <c r="EL11" s="38"/>
      <c r="EM11" s="38">
        <v>0.942</v>
      </c>
      <c r="EN11" s="38"/>
      <c r="EO11" s="89">
        <f t="shared" si="54"/>
        <v>0.16764548852108915</v>
      </c>
      <c r="EP11" s="38">
        <f t="shared" si="87"/>
        <v>270.9</v>
      </c>
      <c r="EQ11" s="38"/>
      <c r="ER11" s="38"/>
      <c r="ES11" s="38"/>
      <c r="ET11" s="38">
        <v>270.9</v>
      </c>
      <c r="EU11" s="38"/>
      <c r="EV11" s="89">
        <f t="shared" si="56"/>
        <v>48.21142552055526</v>
      </c>
      <c r="EW11" s="38">
        <f t="shared" si="88"/>
        <v>0.54</v>
      </c>
      <c r="EX11" s="38"/>
      <c r="EY11" s="38"/>
      <c r="EZ11" s="38"/>
      <c r="FA11" s="38">
        <v>0.54</v>
      </c>
      <c r="FB11" s="38"/>
      <c r="FC11" s="89">
        <f t="shared" si="58"/>
        <v>0.09610250934329953</v>
      </c>
      <c r="FD11" s="38">
        <f t="shared" si="89"/>
        <v>1.61</v>
      </c>
      <c r="FE11" s="38"/>
      <c r="FF11" s="38"/>
      <c r="FG11" s="38"/>
      <c r="FH11" s="38">
        <v>1.61</v>
      </c>
      <c r="FI11" s="38"/>
      <c r="FJ11" s="89">
        <f t="shared" si="60"/>
        <v>0.2865278519309486</v>
      </c>
      <c r="FK11" s="38">
        <f t="shared" si="90"/>
        <v>560.9</v>
      </c>
      <c r="FL11" s="38"/>
      <c r="FM11" s="38"/>
      <c r="FN11" s="38"/>
      <c r="FO11" s="38">
        <v>560.9</v>
      </c>
      <c r="FP11" s="38"/>
      <c r="FQ11" s="89">
        <f t="shared" si="62"/>
        <v>99.822032390105</v>
      </c>
      <c r="FR11" s="38">
        <f t="shared" si="91"/>
        <v>561.9</v>
      </c>
      <c r="FS11" s="38"/>
      <c r="FT11" s="38"/>
      <c r="FU11" s="38"/>
      <c r="FV11" s="38">
        <v>561.9</v>
      </c>
      <c r="FW11" s="38"/>
      <c r="FX11" s="89">
        <f t="shared" si="75"/>
        <v>100</v>
      </c>
      <c r="FY11" s="33">
        <f t="shared" si="92"/>
        <v>2205</v>
      </c>
      <c r="FZ11" s="39"/>
      <c r="GA11" s="39"/>
      <c r="GB11" s="39"/>
      <c r="GC11" s="39">
        <v>2205</v>
      </c>
      <c r="GD11" s="39"/>
      <c r="GE11" s="33">
        <f t="shared" si="93"/>
        <v>0.8</v>
      </c>
      <c r="GF11" s="39"/>
      <c r="GG11" s="39"/>
      <c r="GH11" s="39"/>
      <c r="GI11" s="39">
        <v>0.8</v>
      </c>
      <c r="GJ11" s="39"/>
      <c r="GK11" s="14">
        <f t="shared" si="65"/>
        <v>0.036281179138321996</v>
      </c>
      <c r="GL11" s="33">
        <f t="shared" si="94"/>
        <v>59.18</v>
      </c>
      <c r="GM11" s="39"/>
      <c r="GN11" s="39"/>
      <c r="GO11" s="39"/>
      <c r="GP11" s="39">
        <v>59.18</v>
      </c>
      <c r="GQ11" s="39"/>
      <c r="GR11" s="14">
        <f t="shared" si="67"/>
        <v>2.6839002267573697</v>
      </c>
      <c r="GS11" s="33">
        <f t="shared" si="95"/>
        <v>114.45</v>
      </c>
      <c r="GT11" s="39"/>
      <c r="GU11" s="39"/>
      <c r="GV11" s="39"/>
      <c r="GW11" s="39">
        <v>114.45</v>
      </c>
      <c r="GX11" s="39"/>
      <c r="GY11" s="14">
        <f t="shared" si="76"/>
        <v>5.190476190476191</v>
      </c>
      <c r="GZ11" s="33">
        <f t="shared" si="96"/>
        <v>115.95</v>
      </c>
      <c r="HA11" s="39"/>
      <c r="HB11" s="39"/>
      <c r="HC11" s="39"/>
      <c r="HD11" s="39">
        <v>115.95</v>
      </c>
      <c r="HE11" s="39"/>
      <c r="HF11" s="14">
        <f t="shared" si="70"/>
        <v>5.258503401360545</v>
      </c>
      <c r="HG11" s="33">
        <f>HI11+HJ11+HK11+HL11</f>
        <v>852</v>
      </c>
      <c r="HH11" s="39"/>
      <c r="HI11" s="39"/>
      <c r="HJ11" s="39"/>
      <c r="HK11" s="39">
        <v>852</v>
      </c>
      <c r="HL11" s="39"/>
      <c r="HM11" s="33">
        <f t="shared" si="97"/>
        <v>0.8</v>
      </c>
      <c r="HN11" s="39"/>
      <c r="HO11" s="39"/>
      <c r="HP11" s="39"/>
      <c r="HQ11" s="39">
        <v>0.8</v>
      </c>
      <c r="HR11" s="39"/>
      <c r="HS11" s="14">
        <f>HM11/HG11*100</f>
        <v>0.09389671361502348</v>
      </c>
      <c r="HT11" s="33">
        <f t="shared" si="98"/>
        <v>59.18</v>
      </c>
      <c r="HU11" s="39"/>
      <c r="HV11" s="39"/>
      <c r="HW11" s="39"/>
      <c r="HX11" s="39">
        <v>59.18</v>
      </c>
      <c r="HY11" s="39"/>
      <c r="HZ11" s="14">
        <f>HT11/HG11*100</f>
        <v>6.946009389671362</v>
      </c>
      <c r="IA11" s="33">
        <f t="shared" si="99"/>
        <v>114.45</v>
      </c>
      <c r="IB11" s="39"/>
      <c r="IC11" s="39"/>
      <c r="ID11" s="39"/>
      <c r="IE11" s="39">
        <v>114.45</v>
      </c>
      <c r="IF11" s="39"/>
      <c r="IG11" s="14">
        <f>IA11/HG11*100</f>
        <v>13.433098591549298</v>
      </c>
      <c r="IH11" s="33">
        <f t="shared" si="100"/>
        <v>53.8</v>
      </c>
      <c r="II11" s="39"/>
      <c r="IJ11" s="39"/>
      <c r="IK11" s="39"/>
      <c r="IL11" s="39">
        <v>53.8</v>
      </c>
      <c r="IM11" s="39"/>
      <c r="IN11" s="14">
        <f>IH11/HG11*100</f>
        <v>6.314553990610328</v>
      </c>
      <c r="IO11" s="102"/>
    </row>
    <row r="12" spans="2:248" s="28" customFormat="1" ht="27" customHeight="1" hidden="1">
      <c r="B12" s="11"/>
      <c r="C12" s="7" t="s">
        <v>39</v>
      </c>
      <c r="D12" s="34">
        <f t="shared" si="101"/>
        <v>4</v>
      </c>
      <c r="E12" s="12"/>
      <c r="F12" s="12"/>
      <c r="G12" s="12"/>
      <c r="H12" s="12">
        <v>4</v>
      </c>
      <c r="I12" s="12"/>
      <c r="J12" s="34">
        <f t="shared" si="102"/>
        <v>0</v>
      </c>
      <c r="K12" s="12"/>
      <c r="L12" s="12"/>
      <c r="M12" s="12"/>
      <c r="N12" s="12"/>
      <c r="O12" s="12"/>
      <c r="P12" s="60">
        <f t="shared" si="29"/>
        <v>0</v>
      </c>
      <c r="Q12" s="34">
        <f t="shared" si="103"/>
        <v>0</v>
      </c>
      <c r="R12" s="12"/>
      <c r="S12" s="12"/>
      <c r="T12" s="12"/>
      <c r="U12" s="12"/>
      <c r="V12" s="12"/>
      <c r="W12" s="60">
        <f t="shared" si="31"/>
        <v>0</v>
      </c>
      <c r="X12" s="34">
        <f t="shared" si="104"/>
        <v>0</v>
      </c>
      <c r="Y12" s="12"/>
      <c r="Z12" s="12"/>
      <c r="AA12" s="12"/>
      <c r="AB12" s="12">
        <v>0</v>
      </c>
      <c r="AC12" s="12"/>
      <c r="AD12" s="60">
        <f t="shared" si="33"/>
        <v>0</v>
      </c>
      <c r="AE12" s="34">
        <f t="shared" si="105"/>
        <v>4</v>
      </c>
      <c r="AF12" s="12"/>
      <c r="AG12" s="12"/>
      <c r="AH12" s="12"/>
      <c r="AI12" s="12">
        <v>4</v>
      </c>
      <c r="AJ12" s="12"/>
      <c r="AK12" s="61">
        <f t="shared" si="35"/>
        <v>100</v>
      </c>
      <c r="AL12" s="26">
        <f t="shared" si="106"/>
        <v>20</v>
      </c>
      <c r="AM12" s="27"/>
      <c r="AN12" s="27"/>
      <c r="AO12" s="27"/>
      <c r="AP12" s="27">
        <v>20</v>
      </c>
      <c r="AQ12" s="27"/>
      <c r="AR12" s="26">
        <f t="shared" si="107"/>
        <v>0</v>
      </c>
      <c r="AS12" s="27"/>
      <c r="AT12" s="27"/>
      <c r="AU12" s="27"/>
      <c r="AV12" s="27">
        <v>0</v>
      </c>
      <c r="AW12" s="27"/>
      <c r="AX12" s="15">
        <f t="shared" si="36"/>
        <v>0</v>
      </c>
      <c r="AY12" s="26">
        <f t="shared" si="108"/>
        <v>1</v>
      </c>
      <c r="AZ12" s="27"/>
      <c r="BA12" s="27"/>
      <c r="BB12" s="27"/>
      <c r="BC12" s="27">
        <v>1</v>
      </c>
      <c r="BD12" s="27"/>
      <c r="BE12" s="35">
        <f t="shared" si="38"/>
        <v>5</v>
      </c>
      <c r="BF12" s="26">
        <f t="shared" si="77"/>
        <v>20</v>
      </c>
      <c r="BG12" s="27"/>
      <c r="BH12" s="27"/>
      <c r="BI12" s="27"/>
      <c r="BJ12" s="27">
        <v>20</v>
      </c>
      <c r="BK12" s="27"/>
      <c r="BL12" s="35">
        <f t="shared" si="40"/>
        <v>100</v>
      </c>
      <c r="BM12" s="36">
        <f t="shared" si="109"/>
        <v>20</v>
      </c>
      <c r="BN12" s="36"/>
      <c r="BO12" s="36"/>
      <c r="BP12" s="36"/>
      <c r="BQ12" s="36">
        <v>20</v>
      </c>
      <c r="BR12" s="36"/>
      <c r="BS12" s="36">
        <f t="shared" si="110"/>
        <v>0</v>
      </c>
      <c r="BT12" s="36"/>
      <c r="BU12" s="36"/>
      <c r="BV12" s="36"/>
      <c r="BW12" s="36">
        <v>0</v>
      </c>
      <c r="BX12" s="36"/>
      <c r="BY12" s="29">
        <f t="shared" si="111"/>
        <v>0</v>
      </c>
      <c r="BZ12" s="36">
        <f t="shared" si="112"/>
        <v>1</v>
      </c>
      <c r="CA12" s="36"/>
      <c r="CB12" s="36"/>
      <c r="CC12" s="36"/>
      <c r="CD12" s="36">
        <v>1</v>
      </c>
      <c r="CE12" s="36"/>
      <c r="CF12" s="34">
        <f t="shared" si="113"/>
        <v>5</v>
      </c>
      <c r="CG12" s="36">
        <f t="shared" si="78"/>
        <v>20</v>
      </c>
      <c r="CH12" s="36"/>
      <c r="CI12" s="36"/>
      <c r="CJ12" s="36"/>
      <c r="CK12" s="36">
        <v>20</v>
      </c>
      <c r="CL12" s="36"/>
      <c r="CM12" s="34">
        <f t="shared" si="114"/>
        <v>100</v>
      </c>
      <c r="CN12" s="26">
        <f t="shared" si="79"/>
        <v>0</v>
      </c>
      <c r="CO12" s="27"/>
      <c r="CP12" s="27"/>
      <c r="CQ12" s="27"/>
      <c r="CR12" s="27">
        <v>0</v>
      </c>
      <c r="CS12" s="27"/>
      <c r="CT12" s="26">
        <f t="shared" si="80"/>
        <v>0</v>
      </c>
      <c r="CU12" s="27"/>
      <c r="CV12" s="27"/>
      <c r="CW12" s="27"/>
      <c r="CX12" s="27"/>
      <c r="CY12" s="27"/>
      <c r="CZ12" s="35"/>
      <c r="DA12" s="26">
        <f t="shared" si="81"/>
        <v>0</v>
      </c>
      <c r="DB12" s="27"/>
      <c r="DC12" s="27"/>
      <c r="DD12" s="27"/>
      <c r="DE12" s="27"/>
      <c r="DF12" s="27"/>
      <c r="DG12" s="35" t="e">
        <f t="shared" si="47"/>
        <v>#DIV/0!</v>
      </c>
      <c r="DH12" s="26">
        <f t="shared" si="82"/>
        <v>0</v>
      </c>
      <c r="DI12" s="27"/>
      <c r="DJ12" s="27"/>
      <c r="DK12" s="27"/>
      <c r="DL12" s="27"/>
      <c r="DM12" s="27"/>
      <c r="DN12" s="35" t="e">
        <f t="shared" si="49"/>
        <v>#DIV/0!</v>
      </c>
      <c r="DO12" s="36">
        <f t="shared" si="83"/>
        <v>0</v>
      </c>
      <c r="DP12" s="36"/>
      <c r="DQ12" s="36"/>
      <c r="DR12" s="36"/>
      <c r="DS12" s="36"/>
      <c r="DT12" s="36"/>
      <c r="DU12" s="89" t="e">
        <f t="shared" si="51"/>
        <v>#DIV/0!</v>
      </c>
      <c r="DV12" s="36">
        <f t="shared" si="84"/>
        <v>0</v>
      </c>
      <c r="DW12" s="36"/>
      <c r="DX12" s="36"/>
      <c r="DY12" s="36"/>
      <c r="DZ12" s="36">
        <v>0</v>
      </c>
      <c r="EA12" s="36"/>
      <c r="EB12" s="36">
        <f t="shared" si="85"/>
        <v>0</v>
      </c>
      <c r="EC12" s="36"/>
      <c r="ED12" s="36"/>
      <c r="EE12" s="36"/>
      <c r="EF12" s="36"/>
      <c r="EG12" s="36"/>
      <c r="EH12" s="34"/>
      <c r="EI12" s="36">
        <f t="shared" si="86"/>
        <v>0</v>
      </c>
      <c r="EJ12" s="36"/>
      <c r="EK12" s="36"/>
      <c r="EL12" s="36"/>
      <c r="EM12" s="36"/>
      <c r="EN12" s="36"/>
      <c r="EO12" s="34" t="e">
        <f t="shared" si="54"/>
        <v>#DIV/0!</v>
      </c>
      <c r="EP12" s="36">
        <f t="shared" si="87"/>
        <v>0</v>
      </c>
      <c r="EQ12" s="36"/>
      <c r="ER12" s="36"/>
      <c r="ES12" s="36"/>
      <c r="ET12" s="36"/>
      <c r="EU12" s="36"/>
      <c r="EV12" s="34" t="e">
        <f t="shared" si="56"/>
        <v>#DIV/0!</v>
      </c>
      <c r="EW12" s="36">
        <f t="shared" si="88"/>
        <v>0</v>
      </c>
      <c r="EX12" s="36"/>
      <c r="EY12" s="36"/>
      <c r="EZ12" s="36"/>
      <c r="FA12" s="36"/>
      <c r="FB12" s="36"/>
      <c r="FC12" s="89" t="e">
        <f t="shared" si="58"/>
        <v>#DIV/0!</v>
      </c>
      <c r="FD12" s="36">
        <f t="shared" si="89"/>
        <v>0</v>
      </c>
      <c r="FE12" s="36"/>
      <c r="FF12" s="36"/>
      <c r="FG12" s="36"/>
      <c r="FH12" s="36"/>
      <c r="FI12" s="36"/>
      <c r="FJ12" s="89" t="e">
        <f t="shared" si="60"/>
        <v>#DIV/0!</v>
      </c>
      <c r="FK12" s="36">
        <f t="shared" si="90"/>
        <v>0</v>
      </c>
      <c r="FL12" s="36"/>
      <c r="FM12" s="36"/>
      <c r="FN12" s="36"/>
      <c r="FO12" s="36"/>
      <c r="FP12" s="36"/>
      <c r="FQ12" s="89" t="e">
        <f t="shared" si="62"/>
        <v>#DIV/0!</v>
      </c>
      <c r="FR12" s="36">
        <f t="shared" si="91"/>
        <v>0</v>
      </c>
      <c r="FS12" s="36"/>
      <c r="FT12" s="36"/>
      <c r="FU12" s="36"/>
      <c r="FV12" s="36"/>
      <c r="FW12" s="36"/>
      <c r="FX12" s="89" t="e">
        <f t="shared" si="75"/>
        <v>#DIV/0!</v>
      </c>
      <c r="FY12" s="26">
        <f t="shared" si="92"/>
        <v>0</v>
      </c>
      <c r="FZ12" s="27"/>
      <c r="GA12" s="27"/>
      <c r="GB12" s="27"/>
      <c r="GC12" s="27">
        <v>0</v>
      </c>
      <c r="GD12" s="27"/>
      <c r="GE12" s="26">
        <f t="shared" si="93"/>
        <v>0</v>
      </c>
      <c r="GF12" s="27"/>
      <c r="GG12" s="27"/>
      <c r="GH12" s="27"/>
      <c r="GI12" s="27"/>
      <c r="GJ12" s="27"/>
      <c r="GK12" s="14" t="e">
        <f t="shared" si="65"/>
        <v>#DIV/0!</v>
      </c>
      <c r="GL12" s="26">
        <f t="shared" si="94"/>
        <v>0</v>
      </c>
      <c r="GM12" s="27"/>
      <c r="GN12" s="27"/>
      <c r="GO12" s="27"/>
      <c r="GP12" s="27"/>
      <c r="GQ12" s="27"/>
      <c r="GR12" s="14" t="e">
        <f t="shared" si="67"/>
        <v>#DIV/0!</v>
      </c>
      <c r="GS12" s="26">
        <f t="shared" si="95"/>
        <v>0</v>
      </c>
      <c r="GT12" s="27"/>
      <c r="GU12" s="27"/>
      <c r="GV12" s="27"/>
      <c r="GW12" s="27"/>
      <c r="GX12" s="27"/>
      <c r="GY12" s="14" t="e">
        <f t="shared" si="76"/>
        <v>#DIV/0!</v>
      </c>
      <c r="GZ12" s="26">
        <f t="shared" si="96"/>
        <v>0</v>
      </c>
      <c r="HA12" s="27"/>
      <c r="HB12" s="27"/>
      <c r="HC12" s="27"/>
      <c r="HD12" s="27"/>
      <c r="HE12" s="27"/>
      <c r="HF12" s="14" t="e">
        <f t="shared" si="70"/>
        <v>#DIV/0!</v>
      </c>
      <c r="HG12" s="26">
        <f>HI12+HJ12+HK12+HL12</f>
        <v>0</v>
      </c>
      <c r="HH12" s="27"/>
      <c r="HI12" s="27"/>
      <c r="HJ12" s="27"/>
      <c r="HK12" s="27">
        <v>0</v>
      </c>
      <c r="HL12" s="27"/>
      <c r="HM12" s="26">
        <f t="shared" si="97"/>
        <v>0</v>
      </c>
      <c r="HN12" s="27"/>
      <c r="HO12" s="27"/>
      <c r="HP12" s="27"/>
      <c r="HQ12" s="27"/>
      <c r="HR12" s="27"/>
      <c r="HS12" s="14" t="e">
        <f>HM12/HG12*100</f>
        <v>#DIV/0!</v>
      </c>
      <c r="HT12" s="26">
        <f t="shared" si="98"/>
        <v>0</v>
      </c>
      <c r="HU12" s="27"/>
      <c r="HV12" s="27"/>
      <c r="HW12" s="27"/>
      <c r="HX12" s="27"/>
      <c r="HY12" s="27"/>
      <c r="HZ12" s="14" t="e">
        <f>HT12/HG12*100</f>
        <v>#DIV/0!</v>
      </c>
      <c r="IA12" s="26">
        <f t="shared" si="99"/>
        <v>0</v>
      </c>
      <c r="IB12" s="27"/>
      <c r="IC12" s="27"/>
      <c r="ID12" s="27"/>
      <c r="IE12" s="27"/>
      <c r="IF12" s="27"/>
      <c r="IG12" s="14" t="e">
        <f>IA12/HG12*100</f>
        <v>#DIV/0!</v>
      </c>
      <c r="IH12" s="26">
        <f t="shared" si="100"/>
        <v>0</v>
      </c>
      <c r="II12" s="27"/>
      <c r="IJ12" s="27"/>
      <c r="IK12" s="27"/>
      <c r="IL12" s="27"/>
      <c r="IM12" s="27"/>
      <c r="IN12" s="14" t="e">
        <f>IH12/HG12*100</f>
        <v>#DIV/0!</v>
      </c>
    </row>
    <row r="13" spans="2:248" s="20" customFormat="1" ht="27.75" customHeight="1">
      <c r="B13" s="12"/>
      <c r="C13" s="88" t="s">
        <v>29</v>
      </c>
      <c r="D13" s="34">
        <f t="shared" si="101"/>
        <v>109</v>
      </c>
      <c r="E13" s="12"/>
      <c r="F13" s="12"/>
      <c r="G13" s="12"/>
      <c r="H13" s="12">
        <v>109</v>
      </c>
      <c r="I13" s="12"/>
      <c r="J13" s="34">
        <f t="shared" si="102"/>
        <v>0</v>
      </c>
      <c r="K13" s="12"/>
      <c r="L13" s="12"/>
      <c r="M13" s="12"/>
      <c r="N13" s="12"/>
      <c r="O13" s="12"/>
      <c r="P13" s="60">
        <f t="shared" si="29"/>
        <v>0</v>
      </c>
      <c r="Q13" s="34">
        <f t="shared" si="103"/>
        <v>8</v>
      </c>
      <c r="R13" s="12"/>
      <c r="S13" s="12"/>
      <c r="T13" s="12"/>
      <c r="U13" s="12">
        <v>8</v>
      </c>
      <c r="V13" s="12"/>
      <c r="W13" s="60">
        <f t="shared" si="31"/>
        <v>7.339449541284404</v>
      </c>
      <c r="X13" s="34">
        <f t="shared" si="104"/>
        <v>14</v>
      </c>
      <c r="Y13" s="12"/>
      <c r="Z13" s="12"/>
      <c r="AA13" s="12"/>
      <c r="AB13" s="12">
        <v>14</v>
      </c>
      <c r="AC13" s="12"/>
      <c r="AD13" s="60">
        <f t="shared" si="33"/>
        <v>12.844036697247708</v>
      </c>
      <c r="AE13" s="34">
        <f t="shared" si="105"/>
        <v>109</v>
      </c>
      <c r="AF13" s="12"/>
      <c r="AG13" s="12"/>
      <c r="AH13" s="12"/>
      <c r="AI13" s="12">
        <v>109</v>
      </c>
      <c r="AJ13" s="12"/>
      <c r="AK13" s="61">
        <f t="shared" si="35"/>
        <v>100</v>
      </c>
      <c r="AL13" s="36">
        <f t="shared" si="106"/>
        <v>46</v>
      </c>
      <c r="AM13" s="36"/>
      <c r="AN13" s="36"/>
      <c r="AO13" s="36"/>
      <c r="AP13" s="36">
        <v>46</v>
      </c>
      <c r="AQ13" s="36"/>
      <c r="AR13" s="36">
        <f t="shared" si="107"/>
        <v>12</v>
      </c>
      <c r="AS13" s="36"/>
      <c r="AT13" s="36"/>
      <c r="AU13" s="36"/>
      <c r="AV13" s="36">
        <v>12</v>
      </c>
      <c r="AW13" s="36"/>
      <c r="AX13" s="29">
        <f t="shared" si="36"/>
        <v>26.08695652173913</v>
      </c>
      <c r="AY13" s="36">
        <f t="shared" si="108"/>
        <v>22</v>
      </c>
      <c r="AZ13" s="36"/>
      <c r="BA13" s="36"/>
      <c r="BB13" s="36"/>
      <c r="BC13" s="36">
        <v>22</v>
      </c>
      <c r="BD13" s="36"/>
      <c r="BE13" s="34">
        <f t="shared" si="38"/>
        <v>47.82608695652174</v>
      </c>
      <c r="BF13" s="36">
        <f t="shared" si="77"/>
        <v>32</v>
      </c>
      <c r="BG13" s="36"/>
      <c r="BH13" s="36"/>
      <c r="BI13" s="36"/>
      <c r="BJ13" s="36">
        <v>32</v>
      </c>
      <c r="BK13" s="36"/>
      <c r="BL13" s="34">
        <f t="shared" si="40"/>
        <v>69.56521739130434</v>
      </c>
      <c r="BM13" s="36">
        <f t="shared" si="109"/>
        <v>46</v>
      </c>
      <c r="BN13" s="36"/>
      <c r="BO13" s="36"/>
      <c r="BP13" s="36"/>
      <c r="BQ13" s="36">
        <v>46</v>
      </c>
      <c r="BR13" s="36"/>
      <c r="BS13" s="36">
        <f t="shared" si="110"/>
        <v>12</v>
      </c>
      <c r="BT13" s="36"/>
      <c r="BU13" s="36"/>
      <c r="BV13" s="36"/>
      <c r="BW13" s="36">
        <v>12</v>
      </c>
      <c r="BX13" s="36"/>
      <c r="BY13" s="29">
        <f t="shared" si="111"/>
        <v>26.08695652173913</v>
      </c>
      <c r="BZ13" s="36">
        <f t="shared" si="112"/>
        <v>22</v>
      </c>
      <c r="CA13" s="36"/>
      <c r="CB13" s="36"/>
      <c r="CC13" s="36"/>
      <c r="CD13" s="36">
        <v>22</v>
      </c>
      <c r="CE13" s="36"/>
      <c r="CF13" s="34">
        <f t="shared" si="113"/>
        <v>47.82608695652174</v>
      </c>
      <c r="CG13" s="36">
        <f t="shared" si="78"/>
        <v>46</v>
      </c>
      <c r="CH13" s="36"/>
      <c r="CI13" s="36"/>
      <c r="CJ13" s="36"/>
      <c r="CK13" s="36">
        <v>46</v>
      </c>
      <c r="CL13" s="36"/>
      <c r="CM13" s="34">
        <f t="shared" si="114"/>
        <v>100</v>
      </c>
      <c r="CN13" s="26">
        <f t="shared" si="79"/>
        <v>30</v>
      </c>
      <c r="CO13" s="36"/>
      <c r="CP13" s="36"/>
      <c r="CQ13" s="36"/>
      <c r="CR13" s="36">
        <v>30</v>
      </c>
      <c r="CS13" s="36"/>
      <c r="CT13" s="26">
        <f t="shared" si="80"/>
        <v>5</v>
      </c>
      <c r="CU13" s="36"/>
      <c r="CV13" s="36"/>
      <c r="CW13" s="36"/>
      <c r="CX13" s="36">
        <v>5</v>
      </c>
      <c r="CY13" s="36"/>
      <c r="CZ13" s="34">
        <f t="shared" si="45"/>
        <v>16.666666666666664</v>
      </c>
      <c r="DA13" s="26">
        <f t="shared" si="81"/>
        <v>5</v>
      </c>
      <c r="DB13" s="36"/>
      <c r="DC13" s="36"/>
      <c r="DD13" s="36"/>
      <c r="DE13" s="36">
        <v>5</v>
      </c>
      <c r="DF13" s="36"/>
      <c r="DG13" s="35">
        <f t="shared" si="47"/>
        <v>16.666666666666664</v>
      </c>
      <c r="DH13" s="26">
        <f t="shared" si="82"/>
        <v>14</v>
      </c>
      <c r="DI13" s="36"/>
      <c r="DJ13" s="36"/>
      <c r="DK13" s="36"/>
      <c r="DL13" s="36">
        <v>14</v>
      </c>
      <c r="DM13" s="36"/>
      <c r="DN13" s="35">
        <f t="shared" si="49"/>
        <v>46.666666666666664</v>
      </c>
      <c r="DO13" s="36">
        <f t="shared" si="83"/>
        <v>27</v>
      </c>
      <c r="DP13" s="36"/>
      <c r="DQ13" s="36"/>
      <c r="DR13" s="36"/>
      <c r="DS13" s="36">
        <v>27</v>
      </c>
      <c r="DT13" s="36"/>
      <c r="DU13" s="89">
        <f t="shared" si="51"/>
        <v>90</v>
      </c>
      <c r="DV13" s="36">
        <f t="shared" si="84"/>
        <v>25</v>
      </c>
      <c r="DW13" s="36"/>
      <c r="DX13" s="36"/>
      <c r="DY13" s="36"/>
      <c r="DZ13" s="36">
        <v>25</v>
      </c>
      <c r="EA13" s="36"/>
      <c r="EB13" s="36">
        <f t="shared" si="85"/>
        <v>5</v>
      </c>
      <c r="EC13" s="36"/>
      <c r="ED13" s="36"/>
      <c r="EE13" s="36"/>
      <c r="EF13" s="36">
        <v>5</v>
      </c>
      <c r="EG13" s="36"/>
      <c r="EH13" s="34">
        <f>EB13/DV13*100</f>
        <v>20</v>
      </c>
      <c r="EI13" s="36">
        <f t="shared" si="86"/>
        <v>5</v>
      </c>
      <c r="EJ13" s="36"/>
      <c r="EK13" s="36"/>
      <c r="EL13" s="36"/>
      <c r="EM13" s="36">
        <v>5</v>
      </c>
      <c r="EN13" s="36"/>
      <c r="EO13" s="34">
        <f t="shared" si="54"/>
        <v>20</v>
      </c>
      <c r="EP13" s="36">
        <f t="shared" si="87"/>
        <v>14</v>
      </c>
      <c r="EQ13" s="36"/>
      <c r="ER13" s="36"/>
      <c r="ES13" s="36"/>
      <c r="ET13" s="36">
        <v>14</v>
      </c>
      <c r="EU13" s="36"/>
      <c r="EV13" s="34">
        <f t="shared" si="56"/>
        <v>56.00000000000001</v>
      </c>
      <c r="EW13" s="36">
        <f t="shared" si="88"/>
        <v>8</v>
      </c>
      <c r="EX13" s="36"/>
      <c r="EY13" s="36"/>
      <c r="EZ13" s="36"/>
      <c r="FA13" s="36">
        <v>8</v>
      </c>
      <c r="FB13" s="36"/>
      <c r="FC13" s="89">
        <f t="shared" si="58"/>
        <v>32</v>
      </c>
      <c r="FD13" s="36">
        <f t="shared" si="89"/>
        <v>8</v>
      </c>
      <c r="FE13" s="36"/>
      <c r="FF13" s="36"/>
      <c r="FG13" s="36"/>
      <c r="FH13" s="36">
        <v>8</v>
      </c>
      <c r="FI13" s="36"/>
      <c r="FJ13" s="89">
        <f t="shared" si="60"/>
        <v>32</v>
      </c>
      <c r="FK13" s="36">
        <f t="shared" si="90"/>
        <v>8</v>
      </c>
      <c r="FL13" s="36"/>
      <c r="FM13" s="36"/>
      <c r="FN13" s="36"/>
      <c r="FO13" s="36">
        <v>8</v>
      </c>
      <c r="FP13" s="36"/>
      <c r="FQ13" s="89">
        <f t="shared" si="62"/>
        <v>32</v>
      </c>
      <c r="FR13" s="36">
        <f t="shared" si="91"/>
        <v>8</v>
      </c>
      <c r="FS13" s="36"/>
      <c r="FT13" s="36"/>
      <c r="FU13" s="36"/>
      <c r="FV13" s="36">
        <v>8</v>
      </c>
      <c r="FW13" s="36"/>
      <c r="FX13" s="89">
        <f t="shared" si="75"/>
        <v>32</v>
      </c>
      <c r="FY13" s="26">
        <f t="shared" si="92"/>
        <v>0</v>
      </c>
      <c r="FZ13" s="36"/>
      <c r="GA13" s="36"/>
      <c r="GB13" s="36"/>
      <c r="GC13" s="36">
        <v>0</v>
      </c>
      <c r="GD13" s="36"/>
      <c r="GE13" s="26">
        <f t="shared" si="93"/>
        <v>0</v>
      </c>
      <c r="GF13" s="36"/>
      <c r="GG13" s="36"/>
      <c r="GH13" s="36"/>
      <c r="GI13" s="36">
        <v>0</v>
      </c>
      <c r="GJ13" s="36"/>
      <c r="GK13" s="14"/>
      <c r="GL13" s="26">
        <f t="shared" si="94"/>
        <v>0</v>
      </c>
      <c r="GM13" s="36"/>
      <c r="GN13" s="36"/>
      <c r="GO13" s="36"/>
      <c r="GP13" s="36">
        <v>0</v>
      </c>
      <c r="GQ13" s="36"/>
      <c r="GR13" s="14"/>
      <c r="GS13" s="26">
        <f t="shared" si="95"/>
        <v>0</v>
      </c>
      <c r="GT13" s="36"/>
      <c r="GU13" s="36"/>
      <c r="GV13" s="36"/>
      <c r="GW13" s="36">
        <v>0</v>
      </c>
      <c r="GX13" s="36"/>
      <c r="GY13" s="14">
        <v>0</v>
      </c>
      <c r="GZ13" s="26">
        <f t="shared" si="96"/>
        <v>0</v>
      </c>
      <c r="HA13" s="36"/>
      <c r="HB13" s="36"/>
      <c r="HC13" s="36"/>
      <c r="HD13" s="36">
        <v>0</v>
      </c>
      <c r="HE13" s="36"/>
      <c r="HF13" s="14"/>
      <c r="HG13" s="26">
        <f>HI13+HJ13+HK13+HL13</f>
        <v>0</v>
      </c>
      <c r="HH13" s="36"/>
      <c r="HI13" s="36"/>
      <c r="HJ13" s="36"/>
      <c r="HK13" s="36">
        <v>0</v>
      </c>
      <c r="HL13" s="36"/>
      <c r="HM13" s="26">
        <f t="shared" si="97"/>
        <v>0</v>
      </c>
      <c r="HN13" s="36"/>
      <c r="HO13" s="36"/>
      <c r="HP13" s="36"/>
      <c r="HQ13" s="36">
        <v>0</v>
      </c>
      <c r="HR13" s="36"/>
      <c r="HS13" s="14"/>
      <c r="HT13" s="26">
        <f t="shared" si="98"/>
        <v>0</v>
      </c>
      <c r="HU13" s="36"/>
      <c r="HV13" s="36"/>
      <c r="HW13" s="36"/>
      <c r="HX13" s="36">
        <v>0</v>
      </c>
      <c r="HY13" s="36"/>
      <c r="HZ13" s="14"/>
      <c r="IA13" s="26">
        <f t="shared" si="99"/>
        <v>0</v>
      </c>
      <c r="IB13" s="36"/>
      <c r="IC13" s="36"/>
      <c r="ID13" s="36"/>
      <c r="IE13" s="36">
        <v>0</v>
      </c>
      <c r="IF13" s="36"/>
      <c r="IG13" s="14">
        <v>0</v>
      </c>
      <c r="IH13" s="26">
        <f t="shared" si="100"/>
        <v>0</v>
      </c>
      <c r="II13" s="36"/>
      <c r="IJ13" s="36"/>
      <c r="IK13" s="36"/>
      <c r="IL13" s="36">
        <v>0</v>
      </c>
      <c r="IM13" s="36"/>
      <c r="IN13" s="14"/>
    </row>
    <row r="14" spans="2:248" s="41" customFormat="1" ht="81" customHeight="1">
      <c r="B14" s="44">
        <v>2</v>
      </c>
      <c r="C14" s="92" t="s">
        <v>4</v>
      </c>
      <c r="D14" s="51">
        <f t="shared" si="101"/>
        <v>1</v>
      </c>
      <c r="E14" s="46"/>
      <c r="F14" s="46"/>
      <c r="G14" s="46"/>
      <c r="H14" s="46">
        <v>1</v>
      </c>
      <c r="I14" s="46"/>
      <c r="J14" s="51">
        <f t="shared" si="102"/>
        <v>0.3</v>
      </c>
      <c r="K14" s="46"/>
      <c r="L14" s="46"/>
      <c r="M14" s="46"/>
      <c r="N14" s="46">
        <v>0.3</v>
      </c>
      <c r="O14" s="46"/>
      <c r="P14" s="65">
        <f t="shared" si="29"/>
        <v>30</v>
      </c>
      <c r="Q14" s="51">
        <f t="shared" si="103"/>
        <v>0.6</v>
      </c>
      <c r="R14" s="46"/>
      <c r="S14" s="46"/>
      <c r="T14" s="46"/>
      <c r="U14" s="46">
        <v>0.6</v>
      </c>
      <c r="V14" s="46"/>
      <c r="W14" s="65">
        <f t="shared" si="31"/>
        <v>60</v>
      </c>
      <c r="X14" s="51">
        <f t="shared" si="104"/>
        <v>0.8</v>
      </c>
      <c r="Y14" s="46"/>
      <c r="Z14" s="46"/>
      <c r="AA14" s="46"/>
      <c r="AB14" s="46">
        <v>0.8</v>
      </c>
      <c r="AC14" s="46"/>
      <c r="AD14" s="65">
        <f t="shared" si="33"/>
        <v>80</v>
      </c>
      <c r="AE14" s="51">
        <f t="shared" si="105"/>
        <v>1</v>
      </c>
      <c r="AF14" s="46"/>
      <c r="AG14" s="46"/>
      <c r="AH14" s="46"/>
      <c r="AI14" s="46">
        <v>1</v>
      </c>
      <c r="AJ14" s="46"/>
      <c r="AK14" s="66">
        <f t="shared" si="35"/>
        <v>100</v>
      </c>
      <c r="AL14" s="48">
        <f t="shared" si="106"/>
        <v>11</v>
      </c>
      <c r="AM14" s="49"/>
      <c r="AN14" s="49"/>
      <c r="AO14" s="49"/>
      <c r="AP14" s="49">
        <v>11</v>
      </c>
      <c r="AQ14" s="49"/>
      <c r="AR14" s="48">
        <f t="shared" si="107"/>
        <v>0.3</v>
      </c>
      <c r="AS14" s="49"/>
      <c r="AT14" s="49"/>
      <c r="AU14" s="49"/>
      <c r="AV14" s="49">
        <v>0.3</v>
      </c>
      <c r="AW14" s="49"/>
      <c r="AX14" s="45">
        <f t="shared" si="36"/>
        <v>2.727272727272727</v>
      </c>
      <c r="AY14" s="48">
        <f t="shared" si="108"/>
        <v>0.6</v>
      </c>
      <c r="AZ14" s="49"/>
      <c r="BA14" s="49"/>
      <c r="BB14" s="49"/>
      <c r="BC14" s="49">
        <v>0.6</v>
      </c>
      <c r="BD14" s="49"/>
      <c r="BE14" s="43">
        <f t="shared" si="38"/>
        <v>5.454545454545454</v>
      </c>
      <c r="BF14" s="48">
        <f t="shared" si="77"/>
        <v>0.8</v>
      </c>
      <c r="BG14" s="49"/>
      <c r="BH14" s="49"/>
      <c r="BI14" s="49"/>
      <c r="BJ14" s="49">
        <v>0.8</v>
      </c>
      <c r="BK14" s="49"/>
      <c r="BL14" s="43">
        <f t="shared" si="40"/>
        <v>7.272727272727273</v>
      </c>
      <c r="BM14" s="50">
        <f t="shared" si="109"/>
        <v>11</v>
      </c>
      <c r="BN14" s="50"/>
      <c r="BO14" s="50"/>
      <c r="BP14" s="50"/>
      <c r="BQ14" s="50">
        <v>11</v>
      </c>
      <c r="BR14" s="50"/>
      <c r="BS14" s="50">
        <f t="shared" si="110"/>
        <v>0.3</v>
      </c>
      <c r="BT14" s="50"/>
      <c r="BU14" s="50"/>
      <c r="BV14" s="50"/>
      <c r="BW14" s="50">
        <v>0.3</v>
      </c>
      <c r="BX14" s="50"/>
      <c r="BY14" s="47">
        <f t="shared" si="111"/>
        <v>2.727272727272727</v>
      </c>
      <c r="BZ14" s="50">
        <f t="shared" si="112"/>
        <v>0.6</v>
      </c>
      <c r="CA14" s="50"/>
      <c r="CB14" s="50"/>
      <c r="CC14" s="50"/>
      <c r="CD14" s="50">
        <v>0.6</v>
      </c>
      <c r="CE14" s="50"/>
      <c r="CF14" s="51">
        <f t="shared" si="113"/>
        <v>5.454545454545454</v>
      </c>
      <c r="CG14" s="50">
        <f t="shared" si="78"/>
        <v>3.8</v>
      </c>
      <c r="CH14" s="50"/>
      <c r="CI14" s="50"/>
      <c r="CJ14" s="50"/>
      <c r="CK14" s="50">
        <v>3.8</v>
      </c>
      <c r="CL14" s="50"/>
      <c r="CM14" s="51">
        <f t="shared" si="114"/>
        <v>34.54545454545455</v>
      </c>
      <c r="CN14" s="48">
        <f t="shared" si="79"/>
        <v>7</v>
      </c>
      <c r="CO14" s="49"/>
      <c r="CP14" s="49"/>
      <c r="CQ14" s="49"/>
      <c r="CR14" s="49">
        <v>7</v>
      </c>
      <c r="CS14" s="49"/>
      <c r="CT14" s="48">
        <f t="shared" si="80"/>
        <v>0.3</v>
      </c>
      <c r="CU14" s="49"/>
      <c r="CV14" s="49"/>
      <c r="CW14" s="49"/>
      <c r="CX14" s="49">
        <v>0.3</v>
      </c>
      <c r="CY14" s="49"/>
      <c r="CZ14" s="43">
        <f t="shared" si="45"/>
        <v>4.285714285714286</v>
      </c>
      <c r="DA14" s="48">
        <f t="shared" si="81"/>
        <v>0.7</v>
      </c>
      <c r="DB14" s="49"/>
      <c r="DC14" s="49"/>
      <c r="DD14" s="49"/>
      <c r="DE14" s="49">
        <v>0.7</v>
      </c>
      <c r="DF14" s="49"/>
      <c r="DG14" s="43">
        <f t="shared" si="47"/>
        <v>10</v>
      </c>
      <c r="DH14" s="48">
        <f t="shared" si="82"/>
        <v>0.8</v>
      </c>
      <c r="DI14" s="49"/>
      <c r="DJ14" s="49"/>
      <c r="DK14" s="49"/>
      <c r="DL14" s="49">
        <v>0.8</v>
      </c>
      <c r="DM14" s="49"/>
      <c r="DN14" s="43">
        <f t="shared" si="49"/>
        <v>11.428571428571429</v>
      </c>
      <c r="DO14" s="50">
        <f t="shared" si="83"/>
        <v>7</v>
      </c>
      <c r="DP14" s="50"/>
      <c r="DQ14" s="50"/>
      <c r="DR14" s="50"/>
      <c r="DS14" s="50">
        <v>7</v>
      </c>
      <c r="DT14" s="50"/>
      <c r="DU14" s="93">
        <f t="shared" si="51"/>
        <v>100</v>
      </c>
      <c r="DV14" s="50">
        <f t="shared" si="84"/>
        <v>7</v>
      </c>
      <c r="DW14" s="50"/>
      <c r="DX14" s="50"/>
      <c r="DY14" s="50"/>
      <c r="DZ14" s="50">
        <v>7</v>
      </c>
      <c r="EA14" s="50"/>
      <c r="EB14" s="50">
        <f t="shared" si="85"/>
        <v>0.3</v>
      </c>
      <c r="EC14" s="50"/>
      <c r="ED14" s="50"/>
      <c r="EE14" s="50"/>
      <c r="EF14" s="50">
        <v>0.3</v>
      </c>
      <c r="EG14" s="50"/>
      <c r="EH14" s="51">
        <f>EB14/DV14*100</f>
        <v>4.285714285714286</v>
      </c>
      <c r="EI14" s="50">
        <f t="shared" si="86"/>
        <v>0.7</v>
      </c>
      <c r="EJ14" s="50"/>
      <c r="EK14" s="50"/>
      <c r="EL14" s="50"/>
      <c r="EM14" s="50">
        <v>0.7</v>
      </c>
      <c r="EN14" s="50"/>
      <c r="EO14" s="51">
        <f t="shared" si="54"/>
        <v>10</v>
      </c>
      <c r="EP14" s="50">
        <f t="shared" si="87"/>
        <v>0.8</v>
      </c>
      <c r="EQ14" s="50"/>
      <c r="ER14" s="50"/>
      <c r="ES14" s="50"/>
      <c r="ET14" s="50">
        <v>0.8</v>
      </c>
      <c r="EU14" s="50"/>
      <c r="EV14" s="51">
        <f t="shared" si="56"/>
        <v>11.428571428571429</v>
      </c>
      <c r="EW14" s="50">
        <f t="shared" si="88"/>
        <v>0.2</v>
      </c>
      <c r="EX14" s="50"/>
      <c r="EY14" s="50"/>
      <c r="EZ14" s="50"/>
      <c r="FA14" s="50">
        <v>0.2</v>
      </c>
      <c r="FB14" s="50"/>
      <c r="FC14" s="93">
        <f t="shared" si="58"/>
        <v>2.857142857142857</v>
      </c>
      <c r="FD14" s="50">
        <f t="shared" si="89"/>
        <v>0.2</v>
      </c>
      <c r="FE14" s="50"/>
      <c r="FF14" s="50"/>
      <c r="FG14" s="50"/>
      <c r="FH14" s="50">
        <v>0.2</v>
      </c>
      <c r="FI14" s="50"/>
      <c r="FJ14" s="93">
        <f t="shared" si="60"/>
        <v>2.857142857142857</v>
      </c>
      <c r="FK14" s="50">
        <f t="shared" si="90"/>
        <v>0.2</v>
      </c>
      <c r="FL14" s="50"/>
      <c r="FM14" s="50"/>
      <c r="FN14" s="50"/>
      <c r="FO14" s="50">
        <v>0.2</v>
      </c>
      <c r="FP14" s="50"/>
      <c r="FQ14" s="93">
        <f t="shared" si="62"/>
        <v>2.857142857142857</v>
      </c>
      <c r="FR14" s="50">
        <f t="shared" si="91"/>
        <v>7</v>
      </c>
      <c r="FS14" s="50"/>
      <c r="FT14" s="50"/>
      <c r="FU14" s="50"/>
      <c r="FV14" s="50">
        <v>7</v>
      </c>
      <c r="FW14" s="50"/>
      <c r="FX14" s="93">
        <f t="shared" si="75"/>
        <v>100</v>
      </c>
      <c r="FY14" s="48">
        <f t="shared" si="92"/>
        <v>683.7</v>
      </c>
      <c r="FZ14" s="49"/>
      <c r="GA14" s="49"/>
      <c r="GB14" s="49"/>
      <c r="GC14" s="49">
        <v>683.7</v>
      </c>
      <c r="GD14" s="49"/>
      <c r="GE14" s="48">
        <f t="shared" si="93"/>
        <v>0</v>
      </c>
      <c r="GF14" s="49"/>
      <c r="GG14" s="49"/>
      <c r="GH14" s="49"/>
      <c r="GI14" s="49">
        <v>0</v>
      </c>
      <c r="GJ14" s="49"/>
      <c r="GK14" s="42">
        <f t="shared" si="65"/>
        <v>0</v>
      </c>
      <c r="GL14" s="48">
        <f t="shared" si="94"/>
        <v>5.2</v>
      </c>
      <c r="GM14" s="49"/>
      <c r="GN14" s="49"/>
      <c r="GO14" s="49"/>
      <c r="GP14" s="49">
        <v>5.2</v>
      </c>
      <c r="GQ14" s="49"/>
      <c r="GR14" s="42">
        <f t="shared" si="67"/>
        <v>0.7605675003656575</v>
      </c>
      <c r="GS14" s="48">
        <f t="shared" si="95"/>
        <v>19.8</v>
      </c>
      <c r="GT14" s="49"/>
      <c r="GU14" s="49"/>
      <c r="GV14" s="49"/>
      <c r="GW14" s="49">
        <v>19.8</v>
      </c>
      <c r="GX14" s="49"/>
      <c r="GY14" s="42">
        <f t="shared" si="76"/>
        <v>2.89600702062308</v>
      </c>
      <c r="GZ14" s="48">
        <f t="shared" si="96"/>
        <v>683.7</v>
      </c>
      <c r="HA14" s="49"/>
      <c r="HB14" s="49"/>
      <c r="HC14" s="49"/>
      <c r="HD14" s="49">
        <v>683.7</v>
      </c>
      <c r="HE14" s="49"/>
      <c r="HF14" s="42">
        <f t="shared" si="70"/>
        <v>100</v>
      </c>
      <c r="HG14" s="26">
        <f>HI14+HJ14+HK14+HL14</f>
        <v>100</v>
      </c>
      <c r="HH14" s="27"/>
      <c r="HI14" s="27"/>
      <c r="HJ14" s="27"/>
      <c r="HK14" s="27">
        <v>100</v>
      </c>
      <c r="HL14" s="27"/>
      <c r="HM14" s="26">
        <f t="shared" si="97"/>
        <v>0</v>
      </c>
      <c r="HN14" s="27"/>
      <c r="HO14" s="27"/>
      <c r="HP14" s="27"/>
      <c r="HQ14" s="27">
        <v>0</v>
      </c>
      <c r="HR14" s="27"/>
      <c r="HS14" s="14">
        <f>HM14/HG14*100</f>
        <v>0</v>
      </c>
      <c r="HT14" s="26">
        <f t="shared" si="98"/>
        <v>5.2</v>
      </c>
      <c r="HU14" s="27"/>
      <c r="HV14" s="27"/>
      <c r="HW14" s="27"/>
      <c r="HX14" s="27">
        <v>5.2</v>
      </c>
      <c r="HY14" s="27"/>
      <c r="HZ14" s="14">
        <f>HT14/HG14*100</f>
        <v>5.2</v>
      </c>
      <c r="IA14" s="26">
        <f t="shared" si="99"/>
        <v>19.8</v>
      </c>
      <c r="IB14" s="27"/>
      <c r="IC14" s="27"/>
      <c r="ID14" s="27"/>
      <c r="IE14" s="27">
        <v>19.8</v>
      </c>
      <c r="IF14" s="27"/>
      <c r="IG14" s="14">
        <f>IA14/HG14*100</f>
        <v>19.8</v>
      </c>
      <c r="IH14" s="26">
        <f t="shared" si="100"/>
        <v>31.8</v>
      </c>
      <c r="II14" s="27"/>
      <c r="IJ14" s="27"/>
      <c r="IK14" s="27"/>
      <c r="IL14" s="27">
        <v>31.8</v>
      </c>
      <c r="IM14" s="27"/>
      <c r="IN14" s="14">
        <f>IH14/HG14*100</f>
        <v>31.8</v>
      </c>
    </row>
    <row r="15" spans="2:248" s="32" customFormat="1" ht="53.25" customHeight="1">
      <c r="B15" s="101">
        <v>3</v>
      </c>
      <c r="C15" s="101" t="s">
        <v>71</v>
      </c>
      <c r="D15" s="100">
        <f>E15+F15+G15+H15+I15+14544.2</f>
        <v>15867.2</v>
      </c>
      <c r="E15" s="101"/>
      <c r="F15" s="101"/>
      <c r="G15" s="101"/>
      <c r="H15" s="101">
        <f>3303-1980</f>
        <v>1323</v>
      </c>
      <c r="I15" s="101"/>
      <c r="J15" s="100">
        <f t="shared" si="102"/>
        <v>474</v>
      </c>
      <c r="K15" s="101"/>
      <c r="L15" s="101"/>
      <c r="M15" s="101"/>
      <c r="N15" s="101">
        <v>474</v>
      </c>
      <c r="O15" s="101"/>
      <c r="P15" s="103">
        <f t="shared" si="29"/>
        <v>2.9872945447211854</v>
      </c>
      <c r="Q15" s="100">
        <f t="shared" si="103"/>
        <v>573</v>
      </c>
      <c r="R15" s="101"/>
      <c r="S15" s="101"/>
      <c r="T15" s="101"/>
      <c r="U15" s="101">
        <v>573</v>
      </c>
      <c r="V15" s="101"/>
      <c r="W15" s="103">
        <f t="shared" si="31"/>
        <v>3.6112231521629528</v>
      </c>
      <c r="X15" s="100">
        <f t="shared" si="104"/>
        <v>789</v>
      </c>
      <c r="Y15" s="101"/>
      <c r="Z15" s="101"/>
      <c r="AA15" s="101"/>
      <c r="AB15" s="101">
        <v>789</v>
      </c>
      <c r="AC15" s="101"/>
      <c r="AD15" s="103">
        <f t="shared" si="33"/>
        <v>4.972521932035898</v>
      </c>
      <c r="AE15" s="100">
        <f t="shared" si="105"/>
        <v>15515.2</v>
      </c>
      <c r="AF15" s="101"/>
      <c r="AG15" s="101"/>
      <c r="AH15" s="101"/>
      <c r="AI15" s="101">
        <f>14544.2+971</f>
        <v>15515.2</v>
      </c>
      <c r="AJ15" s="101"/>
      <c r="AK15" s="104">
        <f t="shared" si="35"/>
        <v>97.78158717354039</v>
      </c>
      <c r="AL15" s="105">
        <f t="shared" si="106"/>
        <v>1081</v>
      </c>
      <c r="AM15" s="105"/>
      <c r="AN15" s="105"/>
      <c r="AO15" s="105"/>
      <c r="AP15" s="105">
        <v>1081</v>
      </c>
      <c r="AQ15" s="105"/>
      <c r="AR15" s="105">
        <f t="shared" si="107"/>
        <v>183</v>
      </c>
      <c r="AS15" s="105"/>
      <c r="AT15" s="105"/>
      <c r="AU15" s="105"/>
      <c r="AV15" s="105">
        <v>183</v>
      </c>
      <c r="AW15" s="105"/>
      <c r="AX15" s="106">
        <f t="shared" si="36"/>
        <v>16.92876965772433</v>
      </c>
      <c r="AY15" s="105">
        <f t="shared" si="108"/>
        <v>430</v>
      </c>
      <c r="AZ15" s="105"/>
      <c r="BA15" s="105"/>
      <c r="BB15" s="105"/>
      <c r="BC15" s="105">
        <v>430</v>
      </c>
      <c r="BD15" s="105"/>
      <c r="BE15" s="100">
        <f t="shared" si="38"/>
        <v>39.77798334875116</v>
      </c>
      <c r="BF15" s="105">
        <f t="shared" si="77"/>
        <v>619</v>
      </c>
      <c r="BG15" s="105"/>
      <c r="BH15" s="105"/>
      <c r="BI15" s="105"/>
      <c r="BJ15" s="105">
        <v>619</v>
      </c>
      <c r="BK15" s="105"/>
      <c r="BL15" s="100">
        <f t="shared" si="40"/>
        <v>57.26179463459759</v>
      </c>
      <c r="BM15" s="105">
        <f>BO15+BP15++BQ15+BR15+6169</f>
        <v>7250</v>
      </c>
      <c r="BN15" s="105"/>
      <c r="BO15" s="105"/>
      <c r="BP15" s="105"/>
      <c r="BQ15" s="105">
        <v>1081</v>
      </c>
      <c r="BR15" s="105"/>
      <c r="BS15" s="105">
        <f t="shared" si="110"/>
        <v>183</v>
      </c>
      <c r="BT15" s="105"/>
      <c r="BU15" s="105"/>
      <c r="BV15" s="105"/>
      <c r="BW15" s="105">
        <v>183</v>
      </c>
      <c r="BX15" s="105"/>
      <c r="BY15" s="106">
        <f t="shared" si="111"/>
        <v>2.524137931034483</v>
      </c>
      <c r="BZ15" s="105">
        <f t="shared" si="112"/>
        <v>430</v>
      </c>
      <c r="CA15" s="105"/>
      <c r="CB15" s="105"/>
      <c r="CC15" s="105"/>
      <c r="CD15" s="105">
        <v>430</v>
      </c>
      <c r="CE15" s="105"/>
      <c r="CF15" s="100">
        <f t="shared" si="113"/>
        <v>5.931034482758621</v>
      </c>
      <c r="CG15" s="105">
        <f t="shared" si="78"/>
        <v>7028</v>
      </c>
      <c r="CH15" s="105"/>
      <c r="CI15" s="105"/>
      <c r="CJ15" s="105"/>
      <c r="CK15" s="105">
        <f>859+6169</f>
        <v>7028</v>
      </c>
      <c r="CL15" s="105"/>
      <c r="CM15" s="100">
        <f t="shared" si="114"/>
        <v>96.93793103448276</v>
      </c>
      <c r="CN15" s="107">
        <f t="shared" si="79"/>
        <v>1061</v>
      </c>
      <c r="CO15" s="105"/>
      <c r="CP15" s="105"/>
      <c r="CQ15" s="105"/>
      <c r="CR15" s="105">
        <v>1061</v>
      </c>
      <c r="CS15" s="105"/>
      <c r="CT15" s="107">
        <f t="shared" si="80"/>
        <v>253.7</v>
      </c>
      <c r="CU15" s="105"/>
      <c r="CV15" s="105"/>
      <c r="CW15" s="105"/>
      <c r="CX15" s="105">
        <v>253.7</v>
      </c>
      <c r="CY15" s="105"/>
      <c r="CZ15" s="100">
        <f t="shared" si="45"/>
        <v>23.911404335532517</v>
      </c>
      <c r="DA15" s="107">
        <f t="shared" si="81"/>
        <v>374</v>
      </c>
      <c r="DB15" s="105"/>
      <c r="DC15" s="105"/>
      <c r="DD15" s="105"/>
      <c r="DE15" s="105">
        <v>374</v>
      </c>
      <c r="DF15" s="105"/>
      <c r="DG15" s="75">
        <f t="shared" si="47"/>
        <v>35.2497643732328</v>
      </c>
      <c r="DH15" s="107">
        <f t="shared" si="82"/>
        <v>627</v>
      </c>
      <c r="DI15" s="105"/>
      <c r="DJ15" s="105"/>
      <c r="DK15" s="105"/>
      <c r="DL15" s="105">
        <v>627</v>
      </c>
      <c r="DM15" s="105"/>
      <c r="DN15" s="75">
        <f t="shared" si="49"/>
        <v>59.0951932139491</v>
      </c>
      <c r="DO15" s="105">
        <f t="shared" si="83"/>
        <v>890</v>
      </c>
      <c r="DP15" s="105"/>
      <c r="DQ15" s="105"/>
      <c r="DR15" s="105"/>
      <c r="DS15" s="105">
        <v>890</v>
      </c>
      <c r="DT15" s="105"/>
      <c r="DU15" s="100">
        <f t="shared" si="51"/>
        <v>83.88312912346842</v>
      </c>
      <c r="DV15" s="105">
        <f t="shared" si="84"/>
        <v>1296</v>
      </c>
      <c r="DW15" s="105"/>
      <c r="DX15" s="105"/>
      <c r="DY15" s="105"/>
      <c r="DZ15" s="105">
        <v>1296</v>
      </c>
      <c r="EA15" s="105"/>
      <c r="EB15" s="105">
        <f t="shared" si="85"/>
        <v>253.7</v>
      </c>
      <c r="EC15" s="105"/>
      <c r="ED15" s="105"/>
      <c r="EE15" s="105"/>
      <c r="EF15" s="105">
        <v>253.7</v>
      </c>
      <c r="EG15" s="105"/>
      <c r="EH15" s="100">
        <f>EB15/DV15*100</f>
        <v>19.575617283950617</v>
      </c>
      <c r="EI15" s="105">
        <f t="shared" si="86"/>
        <v>374</v>
      </c>
      <c r="EJ15" s="105"/>
      <c r="EK15" s="105"/>
      <c r="EL15" s="105"/>
      <c r="EM15" s="105">
        <v>374</v>
      </c>
      <c r="EN15" s="105"/>
      <c r="EO15" s="100">
        <f t="shared" si="54"/>
        <v>28.858024691358025</v>
      </c>
      <c r="EP15" s="105">
        <f t="shared" si="87"/>
        <v>627</v>
      </c>
      <c r="EQ15" s="105"/>
      <c r="ER15" s="105"/>
      <c r="ES15" s="105"/>
      <c r="ET15" s="105">
        <v>627</v>
      </c>
      <c r="EU15" s="105"/>
      <c r="EV15" s="100">
        <f t="shared" si="56"/>
        <v>48.379629629629626</v>
      </c>
      <c r="EW15" s="105">
        <f t="shared" si="88"/>
        <v>138</v>
      </c>
      <c r="EX15" s="105"/>
      <c r="EY15" s="105"/>
      <c r="EZ15" s="105"/>
      <c r="FA15" s="105">
        <v>138</v>
      </c>
      <c r="FB15" s="105"/>
      <c r="FC15" s="100">
        <f t="shared" si="58"/>
        <v>10.648148148148149</v>
      </c>
      <c r="FD15" s="105">
        <f t="shared" si="89"/>
        <v>374</v>
      </c>
      <c r="FE15" s="105"/>
      <c r="FF15" s="105"/>
      <c r="FG15" s="105"/>
      <c r="FH15" s="105">
        <v>374</v>
      </c>
      <c r="FI15" s="105"/>
      <c r="FJ15" s="100">
        <f t="shared" si="60"/>
        <v>28.858024691358025</v>
      </c>
      <c r="FK15" s="105">
        <f t="shared" si="90"/>
        <v>1037</v>
      </c>
      <c r="FL15" s="105"/>
      <c r="FM15" s="105"/>
      <c r="FN15" s="105"/>
      <c r="FO15" s="105">
        <v>1037</v>
      </c>
      <c r="FP15" s="105"/>
      <c r="FQ15" s="100">
        <f t="shared" si="62"/>
        <v>80.01543209876543</v>
      </c>
      <c r="FR15" s="105">
        <f t="shared" si="91"/>
        <v>1296</v>
      </c>
      <c r="FS15" s="105"/>
      <c r="FT15" s="105"/>
      <c r="FU15" s="105"/>
      <c r="FV15" s="105">
        <v>1296</v>
      </c>
      <c r="FW15" s="105"/>
      <c r="FX15" s="100">
        <f t="shared" si="75"/>
        <v>100</v>
      </c>
      <c r="FY15" s="107">
        <f t="shared" si="92"/>
        <v>1503</v>
      </c>
      <c r="FZ15" s="105"/>
      <c r="GA15" s="105"/>
      <c r="GB15" s="105"/>
      <c r="GC15" s="105">
        <v>1503</v>
      </c>
      <c r="GD15" s="105"/>
      <c r="GE15" s="107">
        <f t="shared" si="93"/>
        <v>257.2</v>
      </c>
      <c r="GF15" s="105"/>
      <c r="GG15" s="105"/>
      <c r="GH15" s="105"/>
      <c r="GI15" s="105">
        <v>257.2</v>
      </c>
      <c r="GJ15" s="105"/>
      <c r="GK15" s="75">
        <f t="shared" si="65"/>
        <v>17.112441783100465</v>
      </c>
      <c r="GL15" s="107">
        <f t="shared" si="94"/>
        <v>1041.3</v>
      </c>
      <c r="GM15" s="105"/>
      <c r="GN15" s="105"/>
      <c r="GO15" s="105"/>
      <c r="GP15" s="105">
        <v>1041.3</v>
      </c>
      <c r="GQ15" s="105"/>
      <c r="GR15" s="75">
        <f t="shared" si="67"/>
        <v>69.2814371257485</v>
      </c>
      <c r="GS15" s="107">
        <f t="shared" si="95"/>
        <v>1331.8</v>
      </c>
      <c r="GT15" s="105"/>
      <c r="GU15" s="105"/>
      <c r="GV15" s="105"/>
      <c r="GW15" s="105">
        <v>1331.8</v>
      </c>
      <c r="GX15" s="105"/>
      <c r="GY15" s="75">
        <f t="shared" si="76"/>
        <v>88.60944777112442</v>
      </c>
      <c r="GZ15" s="107">
        <f t="shared" si="96"/>
        <v>1503</v>
      </c>
      <c r="HA15" s="105"/>
      <c r="HB15" s="105"/>
      <c r="HC15" s="105"/>
      <c r="HD15" s="105">
        <v>1503</v>
      </c>
      <c r="HE15" s="105"/>
      <c r="HF15" s="75">
        <f t="shared" si="70"/>
        <v>100</v>
      </c>
      <c r="HG15" s="107">
        <v>1328</v>
      </c>
      <c r="HH15" s="105"/>
      <c r="HI15" s="105"/>
      <c r="HJ15" s="105"/>
      <c r="HK15" s="105">
        <v>1328</v>
      </c>
      <c r="HL15" s="105"/>
      <c r="HM15" s="107">
        <f t="shared" si="97"/>
        <v>257.2</v>
      </c>
      <c r="HN15" s="105"/>
      <c r="HO15" s="105"/>
      <c r="HP15" s="105"/>
      <c r="HQ15" s="105">
        <v>257.2</v>
      </c>
      <c r="HR15" s="105"/>
      <c r="HS15" s="75">
        <f>HM15/HG15*100</f>
        <v>19.36746987951807</v>
      </c>
      <c r="HT15" s="107">
        <f t="shared" si="98"/>
        <v>1041.3</v>
      </c>
      <c r="HU15" s="105"/>
      <c r="HV15" s="105"/>
      <c r="HW15" s="105"/>
      <c r="HX15" s="105">
        <v>1041.3</v>
      </c>
      <c r="HY15" s="105"/>
      <c r="HZ15" s="75">
        <f>HT15/HG15*100</f>
        <v>78.41114457831326</v>
      </c>
      <c r="IA15" s="107">
        <f t="shared" si="99"/>
        <v>1331.8</v>
      </c>
      <c r="IB15" s="105"/>
      <c r="IC15" s="105"/>
      <c r="ID15" s="105"/>
      <c r="IE15" s="105">
        <v>1331.8</v>
      </c>
      <c r="IF15" s="105"/>
      <c r="IG15" s="75">
        <f>IA15/HG15*100</f>
        <v>100.28614457831324</v>
      </c>
      <c r="IH15" s="107">
        <f t="shared" si="100"/>
        <v>342.7</v>
      </c>
      <c r="II15" s="105"/>
      <c r="IJ15" s="105"/>
      <c r="IK15" s="105"/>
      <c r="IL15" s="105">
        <v>342.7</v>
      </c>
      <c r="IM15" s="105"/>
      <c r="IN15" s="75">
        <f>IH15/HG15*100</f>
        <v>25.805722891566262</v>
      </c>
    </row>
    <row r="16" spans="2:248" s="20" customFormat="1" ht="258" customHeight="1">
      <c r="B16" s="12"/>
      <c r="C16" s="77" t="s">
        <v>105</v>
      </c>
      <c r="D16" s="34"/>
      <c r="E16" s="12"/>
      <c r="F16" s="12"/>
      <c r="G16" s="12"/>
      <c r="H16" s="12"/>
      <c r="I16" s="12"/>
      <c r="J16" s="34"/>
      <c r="K16" s="12"/>
      <c r="L16" s="12"/>
      <c r="M16" s="12"/>
      <c r="N16" s="12"/>
      <c r="O16" s="12"/>
      <c r="P16" s="60"/>
      <c r="Q16" s="34"/>
      <c r="R16" s="12"/>
      <c r="S16" s="12"/>
      <c r="T16" s="12"/>
      <c r="U16" s="12"/>
      <c r="V16" s="12"/>
      <c r="W16" s="60"/>
      <c r="X16" s="34"/>
      <c r="Y16" s="12"/>
      <c r="Z16" s="12"/>
      <c r="AA16" s="12"/>
      <c r="AB16" s="12"/>
      <c r="AC16" s="12"/>
      <c r="AD16" s="60"/>
      <c r="AE16" s="34"/>
      <c r="AF16" s="12"/>
      <c r="AG16" s="12"/>
      <c r="AH16" s="12"/>
      <c r="AI16" s="12"/>
      <c r="AJ16" s="12"/>
      <c r="AK16" s="61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29"/>
      <c r="AY16" s="36"/>
      <c r="AZ16" s="36"/>
      <c r="BA16" s="36"/>
      <c r="BB16" s="36"/>
      <c r="BC16" s="36"/>
      <c r="BD16" s="36"/>
      <c r="BE16" s="34"/>
      <c r="BF16" s="36"/>
      <c r="BG16" s="36"/>
      <c r="BH16" s="36"/>
      <c r="BI16" s="36"/>
      <c r="BJ16" s="36"/>
      <c r="BK16" s="36"/>
      <c r="BL16" s="34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29"/>
      <c r="BZ16" s="36"/>
      <c r="CA16" s="36"/>
      <c r="CB16" s="36"/>
      <c r="CC16" s="36"/>
      <c r="CD16" s="36"/>
      <c r="CE16" s="36"/>
      <c r="CF16" s="34"/>
      <c r="CG16" s="36"/>
      <c r="CH16" s="36"/>
      <c r="CI16" s="36"/>
      <c r="CJ16" s="36"/>
      <c r="CK16" s="36"/>
      <c r="CL16" s="36"/>
      <c r="CM16" s="34"/>
      <c r="CN16" s="26"/>
      <c r="CO16" s="36"/>
      <c r="CP16" s="36"/>
      <c r="CQ16" s="36"/>
      <c r="CR16" s="36"/>
      <c r="CS16" s="36"/>
      <c r="CT16" s="26"/>
      <c r="CU16" s="36"/>
      <c r="CV16" s="36"/>
      <c r="CW16" s="36"/>
      <c r="CX16" s="36"/>
      <c r="CY16" s="36"/>
      <c r="CZ16" s="34"/>
      <c r="DA16" s="26"/>
      <c r="DB16" s="36"/>
      <c r="DC16" s="36"/>
      <c r="DD16" s="36"/>
      <c r="DE16" s="36"/>
      <c r="DF16" s="36"/>
      <c r="DG16" s="35"/>
      <c r="DH16" s="26"/>
      <c r="DI16" s="36"/>
      <c r="DJ16" s="36"/>
      <c r="DK16" s="36"/>
      <c r="DL16" s="36"/>
      <c r="DM16" s="36"/>
      <c r="DN16" s="35"/>
      <c r="DO16" s="36"/>
      <c r="DP16" s="36"/>
      <c r="DQ16" s="36"/>
      <c r="DR16" s="36"/>
      <c r="DS16" s="36"/>
      <c r="DT16" s="36"/>
      <c r="DU16" s="89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4"/>
      <c r="EI16" s="36"/>
      <c r="EJ16" s="36"/>
      <c r="EK16" s="36"/>
      <c r="EL16" s="36"/>
      <c r="EM16" s="36"/>
      <c r="EN16" s="36"/>
      <c r="EO16" s="34"/>
      <c r="EP16" s="36"/>
      <c r="EQ16" s="36"/>
      <c r="ER16" s="36"/>
      <c r="ES16" s="36"/>
      <c r="ET16" s="36"/>
      <c r="EU16" s="36"/>
      <c r="EV16" s="34"/>
      <c r="EW16" s="36"/>
      <c r="EX16" s="36"/>
      <c r="EY16" s="36"/>
      <c r="EZ16" s="36"/>
      <c r="FA16" s="36"/>
      <c r="FB16" s="36"/>
      <c r="FC16" s="89"/>
      <c r="FD16" s="36"/>
      <c r="FE16" s="36"/>
      <c r="FF16" s="36"/>
      <c r="FG16" s="36"/>
      <c r="FH16" s="36"/>
      <c r="FI16" s="36"/>
      <c r="FJ16" s="89"/>
      <c r="FK16" s="36"/>
      <c r="FL16" s="36"/>
      <c r="FM16" s="36"/>
      <c r="FN16" s="36"/>
      <c r="FO16" s="36"/>
      <c r="FP16" s="36"/>
      <c r="FQ16" s="89"/>
      <c r="FR16" s="36"/>
      <c r="FS16" s="36"/>
      <c r="FT16" s="36"/>
      <c r="FU16" s="36"/>
      <c r="FV16" s="36"/>
      <c r="FW16" s="36"/>
      <c r="FX16" s="89"/>
      <c r="FY16" s="26">
        <v>70806.1</v>
      </c>
      <c r="FZ16" s="36"/>
      <c r="GA16" s="36">
        <v>62391.1</v>
      </c>
      <c r="GB16" s="36"/>
      <c r="GC16" s="36"/>
      <c r="GD16" s="36">
        <v>8415</v>
      </c>
      <c r="GE16" s="26"/>
      <c r="GF16" s="36"/>
      <c r="GG16" s="36"/>
      <c r="GH16" s="36"/>
      <c r="GI16" s="36"/>
      <c r="GJ16" s="36"/>
      <c r="GK16" s="14"/>
      <c r="GL16" s="26"/>
      <c r="GM16" s="36"/>
      <c r="GN16" s="36"/>
      <c r="GO16" s="36"/>
      <c r="GP16" s="36"/>
      <c r="GQ16" s="36"/>
      <c r="GR16" s="14"/>
      <c r="GS16" s="26"/>
      <c r="GT16" s="36"/>
      <c r="GU16" s="36"/>
      <c r="GV16" s="36"/>
      <c r="GW16" s="36"/>
      <c r="GX16" s="36"/>
      <c r="GY16" s="14"/>
      <c r="GZ16" s="26">
        <v>70806.1</v>
      </c>
      <c r="HA16" s="36"/>
      <c r="HB16" s="36">
        <v>62391.1</v>
      </c>
      <c r="HC16" s="36"/>
      <c r="HD16" s="36"/>
      <c r="HE16" s="36">
        <v>8415</v>
      </c>
      <c r="HF16" s="75">
        <f t="shared" si="70"/>
        <v>100</v>
      </c>
      <c r="HG16" s="26"/>
      <c r="HH16" s="36"/>
      <c r="HI16" s="36"/>
      <c r="HJ16" s="36"/>
      <c r="HK16" s="36"/>
      <c r="HL16" s="36"/>
      <c r="HM16" s="26"/>
      <c r="HN16" s="36"/>
      <c r="HO16" s="36"/>
      <c r="HP16" s="36"/>
      <c r="HQ16" s="36"/>
      <c r="HR16" s="36"/>
      <c r="HS16" s="14"/>
      <c r="HT16" s="26"/>
      <c r="HU16" s="36"/>
      <c r="HV16" s="36"/>
      <c r="HW16" s="36"/>
      <c r="HX16" s="36"/>
      <c r="HY16" s="36"/>
      <c r="HZ16" s="14"/>
      <c r="IA16" s="26"/>
      <c r="IB16" s="36"/>
      <c r="IC16" s="36"/>
      <c r="ID16" s="36"/>
      <c r="IE16" s="36"/>
      <c r="IF16" s="36"/>
      <c r="IG16" s="14"/>
      <c r="IH16" s="26"/>
      <c r="II16" s="36"/>
      <c r="IJ16" s="36"/>
      <c r="IK16" s="36"/>
      <c r="IL16" s="36"/>
      <c r="IM16" s="36"/>
      <c r="IN16" s="75"/>
    </row>
    <row r="17" spans="2:248" s="23" customFormat="1" ht="107.25" customHeight="1" hidden="1">
      <c r="B17" s="76"/>
      <c r="C17" s="88" t="s">
        <v>85</v>
      </c>
      <c r="D17" s="34"/>
      <c r="E17" s="12"/>
      <c r="F17" s="12"/>
      <c r="G17" s="12"/>
      <c r="H17" s="12"/>
      <c r="I17" s="12"/>
      <c r="J17" s="34"/>
      <c r="K17" s="12"/>
      <c r="L17" s="12"/>
      <c r="M17" s="12"/>
      <c r="N17" s="12"/>
      <c r="O17" s="12"/>
      <c r="P17" s="60"/>
      <c r="Q17" s="34"/>
      <c r="R17" s="12"/>
      <c r="S17" s="12"/>
      <c r="T17" s="12"/>
      <c r="U17" s="12"/>
      <c r="V17" s="12"/>
      <c r="W17" s="60"/>
      <c r="X17" s="34"/>
      <c r="Y17" s="12"/>
      <c r="Z17" s="12"/>
      <c r="AA17" s="12"/>
      <c r="AB17" s="12"/>
      <c r="AC17" s="12"/>
      <c r="AD17" s="60"/>
      <c r="AE17" s="34"/>
      <c r="AF17" s="12"/>
      <c r="AG17" s="12"/>
      <c r="AH17" s="12"/>
      <c r="AI17" s="12"/>
      <c r="AJ17" s="12"/>
      <c r="AK17" s="61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29"/>
      <c r="AY17" s="36"/>
      <c r="AZ17" s="36"/>
      <c r="BA17" s="36"/>
      <c r="BB17" s="36"/>
      <c r="BC17" s="36"/>
      <c r="BD17" s="36"/>
      <c r="BE17" s="34"/>
      <c r="BF17" s="36"/>
      <c r="BG17" s="36"/>
      <c r="BH17" s="36"/>
      <c r="BI17" s="36"/>
      <c r="BJ17" s="36"/>
      <c r="BK17" s="36"/>
      <c r="BL17" s="34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29"/>
      <c r="BZ17" s="36"/>
      <c r="CA17" s="36"/>
      <c r="CB17" s="36"/>
      <c r="CC17" s="36"/>
      <c r="CD17" s="36"/>
      <c r="CE17" s="36"/>
      <c r="CF17" s="34"/>
      <c r="CG17" s="36"/>
      <c r="CH17" s="36"/>
      <c r="CI17" s="36"/>
      <c r="CJ17" s="36"/>
      <c r="CK17" s="36"/>
      <c r="CL17" s="36"/>
      <c r="CM17" s="34"/>
      <c r="CN17" s="26"/>
      <c r="CO17" s="36"/>
      <c r="CP17" s="36"/>
      <c r="CQ17" s="36"/>
      <c r="CR17" s="36"/>
      <c r="CS17" s="36"/>
      <c r="CT17" s="26"/>
      <c r="CU17" s="36"/>
      <c r="CV17" s="36"/>
      <c r="CW17" s="36"/>
      <c r="CX17" s="36"/>
      <c r="CY17" s="36"/>
      <c r="CZ17" s="34"/>
      <c r="DA17" s="26"/>
      <c r="DB17" s="36"/>
      <c r="DC17" s="36"/>
      <c r="DD17" s="36"/>
      <c r="DE17" s="36"/>
      <c r="DF17" s="36"/>
      <c r="DG17" s="35"/>
      <c r="DH17" s="26"/>
      <c r="DI17" s="36"/>
      <c r="DJ17" s="36"/>
      <c r="DK17" s="36"/>
      <c r="DL17" s="36"/>
      <c r="DM17" s="36"/>
      <c r="DN17" s="35"/>
      <c r="DO17" s="36"/>
      <c r="DP17" s="36"/>
      <c r="DQ17" s="36"/>
      <c r="DR17" s="36"/>
      <c r="DS17" s="36"/>
      <c r="DT17" s="36"/>
      <c r="DU17" s="89"/>
      <c r="DV17" s="36">
        <f t="shared" si="84"/>
        <v>63266.5</v>
      </c>
      <c r="DW17" s="36"/>
      <c r="DX17" s="36">
        <v>63266.5</v>
      </c>
      <c r="DY17" s="36"/>
      <c r="DZ17" s="36"/>
      <c r="EA17" s="36"/>
      <c r="EB17" s="36"/>
      <c r="EC17" s="36"/>
      <c r="ED17" s="36"/>
      <c r="EE17" s="36"/>
      <c r="EF17" s="36"/>
      <c r="EG17" s="36"/>
      <c r="EH17" s="34"/>
      <c r="EI17" s="36"/>
      <c r="EJ17" s="36"/>
      <c r="EK17" s="36"/>
      <c r="EL17" s="36"/>
      <c r="EM17" s="36"/>
      <c r="EN17" s="36"/>
      <c r="EO17" s="34"/>
      <c r="EP17" s="36"/>
      <c r="EQ17" s="36"/>
      <c r="ER17" s="36"/>
      <c r="ES17" s="36"/>
      <c r="ET17" s="36"/>
      <c r="EU17" s="36"/>
      <c r="EV17" s="34"/>
      <c r="EW17" s="36"/>
      <c r="EX17" s="36"/>
      <c r="EY17" s="36"/>
      <c r="EZ17" s="36"/>
      <c r="FA17" s="36"/>
      <c r="FB17" s="36"/>
      <c r="FC17" s="89"/>
      <c r="FD17" s="36"/>
      <c r="FE17" s="36"/>
      <c r="FF17" s="36"/>
      <c r="FG17" s="36"/>
      <c r="FH17" s="36"/>
      <c r="FI17" s="36"/>
      <c r="FJ17" s="89"/>
      <c r="FK17" s="36"/>
      <c r="FL17" s="36"/>
      <c r="FM17" s="36"/>
      <c r="FN17" s="36"/>
      <c r="FO17" s="36"/>
      <c r="FP17" s="36"/>
      <c r="FQ17" s="89"/>
      <c r="FR17" s="36">
        <f t="shared" si="91"/>
        <v>63266.5</v>
      </c>
      <c r="FS17" s="36"/>
      <c r="FT17" s="36">
        <v>63266.5</v>
      </c>
      <c r="FU17" s="36"/>
      <c r="FV17" s="36"/>
      <c r="FW17" s="36"/>
      <c r="FX17" s="89">
        <f t="shared" si="75"/>
        <v>100</v>
      </c>
      <c r="FY17" s="36"/>
      <c r="FZ17" s="36"/>
      <c r="GA17" s="36"/>
      <c r="GB17" s="36"/>
      <c r="GC17" s="36"/>
      <c r="GD17" s="34"/>
      <c r="GE17" s="36"/>
      <c r="GF17" s="36"/>
      <c r="GG17" s="36"/>
      <c r="GH17" s="36"/>
      <c r="GI17" s="36"/>
      <c r="GJ17" s="36"/>
      <c r="GK17" s="34"/>
      <c r="GL17" s="36"/>
      <c r="GM17" s="36"/>
      <c r="GN17" s="36"/>
      <c r="GO17" s="36"/>
      <c r="GP17" s="36"/>
      <c r="GQ17" s="36"/>
      <c r="GR17" s="34"/>
      <c r="GS17" s="36"/>
      <c r="GT17" s="36"/>
      <c r="GU17" s="36"/>
      <c r="GV17" s="36"/>
      <c r="GW17" s="36"/>
      <c r="GX17" s="36"/>
      <c r="GY17" s="89"/>
      <c r="GZ17" s="36"/>
      <c r="HA17" s="36"/>
      <c r="HB17" s="36"/>
      <c r="HC17" s="36"/>
      <c r="HD17" s="36"/>
      <c r="HE17" s="36"/>
      <c r="HF17" s="89"/>
      <c r="HG17" s="36"/>
      <c r="HH17" s="36"/>
      <c r="HI17" s="36"/>
      <c r="HJ17" s="36"/>
      <c r="HK17" s="36"/>
      <c r="HL17" s="34"/>
      <c r="HM17" s="36"/>
      <c r="HN17" s="36"/>
      <c r="HO17" s="36"/>
      <c r="HP17" s="36"/>
      <c r="HQ17" s="36"/>
      <c r="HR17" s="36"/>
      <c r="HS17" s="34"/>
      <c r="HT17" s="36"/>
      <c r="HU17" s="36"/>
      <c r="HV17" s="36"/>
      <c r="HW17" s="36"/>
      <c r="HX17" s="36"/>
      <c r="HY17" s="36"/>
      <c r="HZ17" s="34"/>
      <c r="IA17" s="36"/>
      <c r="IB17" s="36"/>
      <c r="IC17" s="36"/>
      <c r="ID17" s="36"/>
      <c r="IE17" s="36"/>
      <c r="IF17" s="36"/>
      <c r="IG17" s="89"/>
      <c r="IH17" s="36"/>
      <c r="II17" s="36"/>
      <c r="IJ17" s="36"/>
      <c r="IK17" s="36"/>
      <c r="IL17" s="36"/>
      <c r="IM17" s="36"/>
      <c r="IN17" s="89"/>
    </row>
    <row r="18" spans="2:248" s="23" customFormat="1" ht="57" customHeight="1" hidden="1">
      <c r="B18" s="76"/>
      <c r="C18" s="88" t="s">
        <v>84</v>
      </c>
      <c r="D18" s="34"/>
      <c r="E18" s="12"/>
      <c r="F18" s="12"/>
      <c r="G18" s="12"/>
      <c r="H18" s="12"/>
      <c r="I18" s="12"/>
      <c r="J18" s="34"/>
      <c r="K18" s="12"/>
      <c r="L18" s="12"/>
      <c r="M18" s="12"/>
      <c r="N18" s="12"/>
      <c r="O18" s="12"/>
      <c r="P18" s="60"/>
      <c r="Q18" s="34"/>
      <c r="R18" s="12"/>
      <c r="S18" s="12"/>
      <c r="T18" s="12"/>
      <c r="U18" s="12"/>
      <c r="V18" s="12"/>
      <c r="W18" s="60"/>
      <c r="X18" s="34"/>
      <c r="Y18" s="12"/>
      <c r="Z18" s="12"/>
      <c r="AA18" s="12"/>
      <c r="AB18" s="12"/>
      <c r="AC18" s="12"/>
      <c r="AD18" s="60"/>
      <c r="AE18" s="34"/>
      <c r="AF18" s="12"/>
      <c r="AG18" s="12"/>
      <c r="AH18" s="12"/>
      <c r="AI18" s="12"/>
      <c r="AJ18" s="12"/>
      <c r="AK18" s="61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29"/>
      <c r="AY18" s="36"/>
      <c r="AZ18" s="36"/>
      <c r="BA18" s="36"/>
      <c r="BB18" s="36"/>
      <c r="BC18" s="36"/>
      <c r="BD18" s="36"/>
      <c r="BE18" s="34"/>
      <c r="BF18" s="36"/>
      <c r="BG18" s="36"/>
      <c r="BH18" s="36"/>
      <c r="BI18" s="36"/>
      <c r="BJ18" s="36"/>
      <c r="BK18" s="36"/>
      <c r="BL18" s="34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29"/>
      <c r="BZ18" s="36"/>
      <c r="CA18" s="36"/>
      <c r="CB18" s="36"/>
      <c r="CC18" s="36"/>
      <c r="CD18" s="36"/>
      <c r="CE18" s="36"/>
      <c r="CF18" s="34"/>
      <c r="CG18" s="36"/>
      <c r="CH18" s="36"/>
      <c r="CI18" s="36"/>
      <c r="CJ18" s="36"/>
      <c r="CK18" s="36"/>
      <c r="CL18" s="36"/>
      <c r="CM18" s="34"/>
      <c r="CN18" s="26"/>
      <c r="CO18" s="36"/>
      <c r="CP18" s="36"/>
      <c r="CQ18" s="36"/>
      <c r="CR18" s="36"/>
      <c r="CS18" s="36"/>
      <c r="CT18" s="26"/>
      <c r="CU18" s="36"/>
      <c r="CV18" s="36"/>
      <c r="CW18" s="36"/>
      <c r="CX18" s="36"/>
      <c r="CY18" s="36"/>
      <c r="CZ18" s="34"/>
      <c r="DA18" s="26"/>
      <c r="DB18" s="36"/>
      <c r="DC18" s="36"/>
      <c r="DD18" s="36"/>
      <c r="DE18" s="36"/>
      <c r="DF18" s="36"/>
      <c r="DG18" s="35"/>
      <c r="DH18" s="26"/>
      <c r="DI18" s="36"/>
      <c r="DJ18" s="36"/>
      <c r="DK18" s="36"/>
      <c r="DL18" s="36"/>
      <c r="DM18" s="36"/>
      <c r="DN18" s="35"/>
      <c r="DO18" s="36"/>
      <c r="DP18" s="36"/>
      <c r="DQ18" s="36"/>
      <c r="DR18" s="36"/>
      <c r="DS18" s="36"/>
      <c r="DT18" s="36"/>
      <c r="DU18" s="89"/>
      <c r="DV18" s="36">
        <f t="shared" si="84"/>
        <v>6896.3</v>
      </c>
      <c r="DW18" s="36"/>
      <c r="DX18" s="36"/>
      <c r="DY18" s="36"/>
      <c r="DZ18" s="36"/>
      <c r="EA18" s="36">
        <v>6896.3</v>
      </c>
      <c r="EB18" s="36"/>
      <c r="EC18" s="36"/>
      <c r="ED18" s="36"/>
      <c r="EE18" s="36"/>
      <c r="EF18" s="36"/>
      <c r="EG18" s="36"/>
      <c r="EH18" s="34"/>
      <c r="EI18" s="36"/>
      <c r="EJ18" s="36"/>
      <c r="EK18" s="36"/>
      <c r="EL18" s="36"/>
      <c r="EM18" s="36"/>
      <c r="EN18" s="36"/>
      <c r="EO18" s="34"/>
      <c r="EP18" s="36"/>
      <c r="EQ18" s="36"/>
      <c r="ER18" s="36"/>
      <c r="ES18" s="36"/>
      <c r="ET18" s="36"/>
      <c r="EU18" s="36"/>
      <c r="EV18" s="34"/>
      <c r="EW18" s="36"/>
      <c r="EX18" s="36"/>
      <c r="EY18" s="36"/>
      <c r="EZ18" s="36"/>
      <c r="FA18" s="36"/>
      <c r="FB18" s="36"/>
      <c r="FC18" s="89"/>
      <c r="FD18" s="36"/>
      <c r="FE18" s="36"/>
      <c r="FF18" s="36"/>
      <c r="FG18" s="36"/>
      <c r="FH18" s="36"/>
      <c r="FI18" s="36"/>
      <c r="FJ18" s="89"/>
      <c r="FK18" s="36"/>
      <c r="FL18" s="36"/>
      <c r="FM18" s="36"/>
      <c r="FN18" s="36"/>
      <c r="FO18" s="36"/>
      <c r="FP18" s="36"/>
      <c r="FQ18" s="89"/>
      <c r="FR18" s="36">
        <f t="shared" si="91"/>
        <v>6896.3</v>
      </c>
      <c r="FS18" s="36"/>
      <c r="FT18" s="36"/>
      <c r="FU18" s="36"/>
      <c r="FV18" s="36"/>
      <c r="FW18" s="36">
        <v>6896.3</v>
      </c>
      <c r="FX18" s="89">
        <f t="shared" si="75"/>
        <v>100</v>
      </c>
      <c r="FY18" s="36"/>
      <c r="FZ18" s="36"/>
      <c r="GA18" s="36"/>
      <c r="GB18" s="36"/>
      <c r="GC18" s="36"/>
      <c r="GD18" s="34"/>
      <c r="GE18" s="36"/>
      <c r="GF18" s="36"/>
      <c r="GG18" s="36"/>
      <c r="GH18" s="36"/>
      <c r="GI18" s="36"/>
      <c r="GJ18" s="36"/>
      <c r="GK18" s="34"/>
      <c r="GL18" s="36"/>
      <c r="GM18" s="36"/>
      <c r="GN18" s="36"/>
      <c r="GO18" s="36"/>
      <c r="GP18" s="36"/>
      <c r="GQ18" s="36"/>
      <c r="GR18" s="34"/>
      <c r="GS18" s="36"/>
      <c r="GT18" s="36"/>
      <c r="GU18" s="36"/>
      <c r="GV18" s="36"/>
      <c r="GW18" s="36"/>
      <c r="GX18" s="36"/>
      <c r="GY18" s="89"/>
      <c r="GZ18" s="36"/>
      <c r="HA18" s="36"/>
      <c r="HB18" s="36"/>
      <c r="HC18" s="36"/>
      <c r="HD18" s="36"/>
      <c r="HE18" s="36"/>
      <c r="HF18" s="89"/>
      <c r="HG18" s="36"/>
      <c r="HH18" s="36"/>
      <c r="HI18" s="36"/>
      <c r="HJ18" s="36"/>
      <c r="HK18" s="36"/>
      <c r="HL18" s="34"/>
      <c r="HM18" s="36"/>
      <c r="HN18" s="36"/>
      <c r="HO18" s="36"/>
      <c r="HP18" s="36"/>
      <c r="HQ18" s="36"/>
      <c r="HR18" s="36"/>
      <c r="HS18" s="34"/>
      <c r="HT18" s="36"/>
      <c r="HU18" s="36"/>
      <c r="HV18" s="36"/>
      <c r="HW18" s="36"/>
      <c r="HX18" s="36"/>
      <c r="HY18" s="36"/>
      <c r="HZ18" s="34"/>
      <c r="IA18" s="36"/>
      <c r="IB18" s="36"/>
      <c r="IC18" s="36"/>
      <c r="ID18" s="36"/>
      <c r="IE18" s="36"/>
      <c r="IF18" s="36"/>
      <c r="IG18" s="89"/>
      <c r="IH18" s="36"/>
      <c r="II18" s="36"/>
      <c r="IJ18" s="36"/>
      <c r="IK18" s="36"/>
      <c r="IL18" s="36"/>
      <c r="IM18" s="36"/>
      <c r="IN18" s="89"/>
    </row>
    <row r="19" spans="2:248" s="30" customFormat="1" ht="58.5" customHeight="1">
      <c r="B19" s="78">
        <v>4</v>
      </c>
      <c r="C19" s="90" t="s">
        <v>72</v>
      </c>
      <c r="D19" s="79">
        <f t="shared" si="101"/>
        <v>50</v>
      </c>
      <c r="E19" s="80"/>
      <c r="F19" s="80"/>
      <c r="G19" s="80"/>
      <c r="H19" s="80">
        <v>50</v>
      </c>
      <c r="I19" s="80"/>
      <c r="J19" s="79">
        <f t="shared" si="102"/>
        <v>4</v>
      </c>
      <c r="K19" s="80"/>
      <c r="L19" s="80"/>
      <c r="M19" s="80"/>
      <c r="N19" s="80">
        <v>4</v>
      </c>
      <c r="O19" s="80"/>
      <c r="P19" s="81">
        <f t="shared" si="29"/>
        <v>8</v>
      </c>
      <c r="Q19" s="79">
        <f t="shared" si="103"/>
        <v>4</v>
      </c>
      <c r="R19" s="80"/>
      <c r="S19" s="80"/>
      <c r="T19" s="80"/>
      <c r="U19" s="80">
        <v>4</v>
      </c>
      <c r="V19" s="80"/>
      <c r="W19" s="81">
        <f t="shared" si="31"/>
        <v>8</v>
      </c>
      <c r="X19" s="79">
        <f t="shared" si="104"/>
        <v>4</v>
      </c>
      <c r="Y19" s="80"/>
      <c r="Z19" s="80"/>
      <c r="AA19" s="80"/>
      <c r="AB19" s="80">
        <v>4</v>
      </c>
      <c r="AC19" s="80"/>
      <c r="AD19" s="81">
        <f t="shared" si="33"/>
        <v>8</v>
      </c>
      <c r="AE19" s="79">
        <f t="shared" si="105"/>
        <v>10.5</v>
      </c>
      <c r="AF19" s="80"/>
      <c r="AG19" s="80"/>
      <c r="AH19" s="80"/>
      <c r="AI19" s="80">
        <v>10.5</v>
      </c>
      <c r="AJ19" s="80"/>
      <c r="AK19" s="82">
        <f t="shared" si="35"/>
        <v>21</v>
      </c>
      <c r="AL19" s="83">
        <f t="shared" si="106"/>
        <v>6</v>
      </c>
      <c r="AM19" s="83"/>
      <c r="AN19" s="83"/>
      <c r="AO19" s="83">
        <v>6</v>
      </c>
      <c r="AP19" s="83"/>
      <c r="AQ19" s="83"/>
      <c r="AR19" s="83">
        <f t="shared" si="107"/>
        <v>0</v>
      </c>
      <c r="AS19" s="83"/>
      <c r="AT19" s="83"/>
      <c r="AU19" s="83">
        <v>0</v>
      </c>
      <c r="AV19" s="83"/>
      <c r="AW19" s="83"/>
      <c r="AX19" s="84">
        <f t="shared" si="36"/>
        <v>0</v>
      </c>
      <c r="AY19" s="83">
        <f t="shared" si="108"/>
        <v>6</v>
      </c>
      <c r="AZ19" s="83"/>
      <c r="BA19" s="83"/>
      <c r="BB19" s="83">
        <v>6</v>
      </c>
      <c r="BC19" s="83"/>
      <c r="BD19" s="83"/>
      <c r="BE19" s="79">
        <f t="shared" si="38"/>
        <v>100</v>
      </c>
      <c r="BF19" s="83">
        <f t="shared" si="77"/>
        <v>6</v>
      </c>
      <c r="BG19" s="83"/>
      <c r="BH19" s="83"/>
      <c r="BI19" s="83">
        <v>6</v>
      </c>
      <c r="BJ19" s="83"/>
      <c r="BK19" s="83"/>
      <c r="BL19" s="79">
        <f t="shared" si="40"/>
        <v>100</v>
      </c>
      <c r="BM19" s="83">
        <f t="shared" si="109"/>
        <v>6</v>
      </c>
      <c r="BN19" s="83"/>
      <c r="BO19" s="83"/>
      <c r="BP19" s="83">
        <v>6</v>
      </c>
      <c r="BQ19" s="83"/>
      <c r="BR19" s="83"/>
      <c r="BS19" s="83">
        <f t="shared" si="110"/>
        <v>0</v>
      </c>
      <c r="BT19" s="83"/>
      <c r="BU19" s="83"/>
      <c r="BV19" s="83">
        <v>0</v>
      </c>
      <c r="BW19" s="83"/>
      <c r="BX19" s="83"/>
      <c r="BY19" s="84">
        <f t="shared" si="111"/>
        <v>0</v>
      </c>
      <c r="BZ19" s="83">
        <f t="shared" si="112"/>
        <v>6</v>
      </c>
      <c r="CA19" s="83"/>
      <c r="CB19" s="83"/>
      <c r="CC19" s="83">
        <v>6</v>
      </c>
      <c r="CD19" s="83"/>
      <c r="CE19" s="83"/>
      <c r="CF19" s="79">
        <f t="shared" si="113"/>
        <v>100</v>
      </c>
      <c r="CG19" s="83">
        <v>63.2</v>
      </c>
      <c r="CH19" s="83"/>
      <c r="CI19" s="83"/>
      <c r="CJ19" s="83">
        <v>6</v>
      </c>
      <c r="CK19" s="83"/>
      <c r="CL19" s="83"/>
      <c r="CM19" s="79">
        <f t="shared" si="114"/>
        <v>1053.3333333333333</v>
      </c>
      <c r="CN19" s="85">
        <f t="shared" si="79"/>
        <v>71</v>
      </c>
      <c r="CO19" s="83"/>
      <c r="CP19" s="83"/>
      <c r="CQ19" s="83"/>
      <c r="CR19" s="83">
        <v>71</v>
      </c>
      <c r="CS19" s="83"/>
      <c r="CT19" s="83">
        <f t="shared" si="80"/>
        <v>0</v>
      </c>
      <c r="CU19" s="83"/>
      <c r="CV19" s="83"/>
      <c r="CW19" s="83"/>
      <c r="CX19" s="83"/>
      <c r="CY19" s="83"/>
      <c r="CZ19" s="79">
        <f t="shared" si="45"/>
        <v>0</v>
      </c>
      <c r="DA19" s="83">
        <f t="shared" si="81"/>
        <v>0</v>
      </c>
      <c r="DB19" s="83"/>
      <c r="DC19" s="83"/>
      <c r="DD19" s="83"/>
      <c r="DE19" s="83"/>
      <c r="DF19" s="83"/>
      <c r="DG19" s="79">
        <f t="shared" si="47"/>
        <v>0</v>
      </c>
      <c r="DH19" s="83">
        <f t="shared" si="82"/>
        <v>0</v>
      </c>
      <c r="DI19" s="83"/>
      <c r="DJ19" s="83"/>
      <c r="DK19" s="83">
        <v>0</v>
      </c>
      <c r="DL19" s="83"/>
      <c r="DM19" s="83"/>
      <c r="DN19" s="86">
        <f t="shared" si="49"/>
        <v>0</v>
      </c>
      <c r="DO19" s="83">
        <f t="shared" si="83"/>
        <v>71</v>
      </c>
      <c r="DP19" s="83"/>
      <c r="DQ19" s="83"/>
      <c r="DR19" s="83">
        <v>0</v>
      </c>
      <c r="DS19" s="83">
        <v>71</v>
      </c>
      <c r="DT19" s="83"/>
      <c r="DU19" s="91">
        <f t="shared" si="51"/>
        <v>100</v>
      </c>
      <c r="DV19" s="83">
        <f t="shared" si="84"/>
        <v>72</v>
      </c>
      <c r="DW19" s="83"/>
      <c r="DX19" s="83"/>
      <c r="DY19" s="83"/>
      <c r="DZ19" s="83">
        <v>72</v>
      </c>
      <c r="EA19" s="83"/>
      <c r="EB19" s="83">
        <f t="shared" si="85"/>
        <v>0</v>
      </c>
      <c r="EC19" s="83"/>
      <c r="ED19" s="83"/>
      <c r="EE19" s="83"/>
      <c r="EF19" s="83"/>
      <c r="EG19" s="83"/>
      <c r="EH19" s="79">
        <f>EB19/DV19*100</f>
        <v>0</v>
      </c>
      <c r="EI19" s="83">
        <f t="shared" si="86"/>
        <v>0</v>
      </c>
      <c r="EJ19" s="83"/>
      <c r="EK19" s="83"/>
      <c r="EL19" s="83"/>
      <c r="EM19" s="83"/>
      <c r="EN19" s="83"/>
      <c r="EO19" s="79">
        <f t="shared" si="54"/>
        <v>0</v>
      </c>
      <c r="EP19" s="83">
        <f t="shared" si="87"/>
        <v>0</v>
      </c>
      <c r="EQ19" s="83"/>
      <c r="ER19" s="83"/>
      <c r="ES19" s="83">
        <v>0</v>
      </c>
      <c r="ET19" s="83"/>
      <c r="EU19" s="83"/>
      <c r="EV19" s="79">
        <f t="shared" si="56"/>
        <v>0</v>
      </c>
      <c r="EW19" s="83">
        <f t="shared" si="88"/>
        <v>0</v>
      </c>
      <c r="EX19" s="83"/>
      <c r="EY19" s="83"/>
      <c r="EZ19" s="83">
        <v>0</v>
      </c>
      <c r="FA19" s="83">
        <v>0</v>
      </c>
      <c r="FB19" s="83"/>
      <c r="FC19" s="91">
        <f t="shared" si="58"/>
        <v>0</v>
      </c>
      <c r="FD19" s="83">
        <f t="shared" si="89"/>
        <v>17</v>
      </c>
      <c r="FE19" s="83"/>
      <c r="FF19" s="83"/>
      <c r="FG19" s="83">
        <v>0</v>
      </c>
      <c r="FH19" s="83">
        <v>17</v>
      </c>
      <c r="FI19" s="83"/>
      <c r="FJ19" s="91">
        <f t="shared" si="60"/>
        <v>23.61111111111111</v>
      </c>
      <c r="FK19" s="83">
        <f t="shared" si="90"/>
        <v>17</v>
      </c>
      <c r="FL19" s="83"/>
      <c r="FM19" s="83"/>
      <c r="FN19" s="83">
        <v>0</v>
      </c>
      <c r="FO19" s="83">
        <v>17</v>
      </c>
      <c r="FP19" s="83"/>
      <c r="FQ19" s="91">
        <f t="shared" si="62"/>
        <v>23.61111111111111</v>
      </c>
      <c r="FR19" s="83">
        <f t="shared" si="91"/>
        <v>72</v>
      </c>
      <c r="FS19" s="83"/>
      <c r="FT19" s="83"/>
      <c r="FU19" s="83">
        <v>0</v>
      </c>
      <c r="FV19" s="83">
        <v>72</v>
      </c>
      <c r="FW19" s="83"/>
      <c r="FX19" s="91">
        <f t="shared" si="75"/>
        <v>100</v>
      </c>
      <c r="FY19" s="85">
        <f t="shared" si="92"/>
        <v>17.49</v>
      </c>
      <c r="FZ19" s="83"/>
      <c r="GA19" s="83"/>
      <c r="GB19" s="83"/>
      <c r="GC19" s="83">
        <v>17.49</v>
      </c>
      <c r="GD19" s="83"/>
      <c r="GE19" s="85">
        <f t="shared" si="93"/>
        <v>0</v>
      </c>
      <c r="GF19" s="83"/>
      <c r="GG19" s="83"/>
      <c r="GH19" s="83">
        <v>0</v>
      </c>
      <c r="GI19" s="83">
        <v>0</v>
      </c>
      <c r="GJ19" s="83"/>
      <c r="GK19" s="87">
        <f t="shared" si="65"/>
        <v>0</v>
      </c>
      <c r="GL19" s="85">
        <f t="shared" si="94"/>
        <v>9.83</v>
      </c>
      <c r="GM19" s="83"/>
      <c r="GN19" s="83"/>
      <c r="GO19" s="83">
        <v>0</v>
      </c>
      <c r="GP19" s="83">
        <v>9.83</v>
      </c>
      <c r="GQ19" s="83"/>
      <c r="GR19" s="87">
        <f t="shared" si="67"/>
        <v>56.20354488279017</v>
      </c>
      <c r="GS19" s="85">
        <f>GU19+GV19+GW19+GX19</f>
        <v>17.49</v>
      </c>
      <c r="GT19" s="83"/>
      <c r="GU19" s="83"/>
      <c r="GV19" s="83">
        <v>0</v>
      </c>
      <c r="GW19" s="83">
        <v>17.49</v>
      </c>
      <c r="GX19" s="83"/>
      <c r="GY19" s="87">
        <f t="shared" si="76"/>
        <v>100</v>
      </c>
      <c r="GZ19" s="85">
        <f>HB19+HC19+HD19+HE19</f>
        <v>17.49</v>
      </c>
      <c r="HA19" s="83"/>
      <c r="HB19" s="83"/>
      <c r="HC19" s="83">
        <v>0</v>
      </c>
      <c r="HD19" s="83">
        <v>17.49</v>
      </c>
      <c r="HE19" s="83"/>
      <c r="HF19" s="87">
        <f t="shared" si="70"/>
        <v>100</v>
      </c>
      <c r="HG19" s="85">
        <f>HI19+HJ19+HK19+HL19</f>
        <v>10</v>
      </c>
      <c r="HH19" s="83"/>
      <c r="HI19" s="83"/>
      <c r="HJ19" s="83"/>
      <c r="HK19" s="83">
        <v>10</v>
      </c>
      <c r="HL19" s="83"/>
      <c r="HM19" s="85">
        <f>HO19+HP19+HQ19+HR19</f>
        <v>0</v>
      </c>
      <c r="HN19" s="83"/>
      <c r="HO19" s="83"/>
      <c r="HP19" s="83">
        <v>0</v>
      </c>
      <c r="HQ19" s="83">
        <v>0</v>
      </c>
      <c r="HR19" s="83"/>
      <c r="HS19" s="87">
        <f>HM19/HG19*100</f>
        <v>0</v>
      </c>
      <c r="HT19" s="85">
        <f>HV19+HW19+HX19+HY19</f>
        <v>9.83</v>
      </c>
      <c r="HU19" s="83"/>
      <c r="HV19" s="83"/>
      <c r="HW19" s="83">
        <v>0</v>
      </c>
      <c r="HX19" s="83">
        <v>9.83</v>
      </c>
      <c r="HY19" s="83"/>
      <c r="HZ19" s="87">
        <f>HT19/HG19*100</f>
        <v>98.3</v>
      </c>
      <c r="IA19" s="85">
        <f>IC19+ID19+IE19+IF19</f>
        <v>17.49</v>
      </c>
      <c r="IB19" s="83"/>
      <c r="IC19" s="83"/>
      <c r="ID19" s="83">
        <v>0</v>
      </c>
      <c r="IE19" s="83">
        <v>17.49</v>
      </c>
      <c r="IF19" s="83"/>
      <c r="IG19" s="87">
        <f>IA19/HG19*100</f>
        <v>174.89999999999998</v>
      </c>
      <c r="IH19" s="85">
        <f>IJ19+IK19+IL19+IM19</f>
        <v>0</v>
      </c>
      <c r="II19" s="83"/>
      <c r="IJ19" s="83"/>
      <c r="IK19" s="83">
        <v>0</v>
      </c>
      <c r="IL19" s="83">
        <v>0</v>
      </c>
      <c r="IM19" s="83"/>
      <c r="IN19" s="87">
        <f>IH19/HG19*100</f>
        <v>0</v>
      </c>
    </row>
    <row r="20" spans="2:248" s="8" customFormat="1" ht="36" customHeight="1">
      <c r="B20" s="130" t="s">
        <v>0</v>
      </c>
      <c r="C20" s="130" t="s">
        <v>1</v>
      </c>
      <c r="D20" s="120" t="s">
        <v>33</v>
      </c>
      <c r="E20" s="120" t="s">
        <v>28</v>
      </c>
      <c r="F20" s="120"/>
      <c r="G20" s="120"/>
      <c r="H20" s="120"/>
      <c r="I20" s="120"/>
      <c r="J20" s="120" t="s">
        <v>33</v>
      </c>
      <c r="K20" s="120" t="s">
        <v>28</v>
      </c>
      <c r="L20" s="120"/>
      <c r="M20" s="120"/>
      <c r="N20" s="120"/>
      <c r="O20" s="120"/>
      <c r="P20" s="120" t="s">
        <v>37</v>
      </c>
      <c r="Q20" s="120" t="s">
        <v>40</v>
      </c>
      <c r="R20" s="120" t="s">
        <v>28</v>
      </c>
      <c r="S20" s="120"/>
      <c r="T20" s="120"/>
      <c r="U20" s="120"/>
      <c r="V20" s="120"/>
      <c r="W20" s="120" t="s">
        <v>41</v>
      </c>
      <c r="X20" s="120" t="s">
        <v>42</v>
      </c>
      <c r="Y20" s="120" t="s">
        <v>28</v>
      </c>
      <c r="Z20" s="120"/>
      <c r="AA20" s="120"/>
      <c r="AB20" s="120"/>
      <c r="AC20" s="120"/>
      <c r="AD20" s="120" t="s">
        <v>43</v>
      </c>
      <c r="AE20" s="120" t="s">
        <v>44</v>
      </c>
      <c r="AF20" s="120" t="s">
        <v>28</v>
      </c>
      <c r="AG20" s="120"/>
      <c r="AH20" s="120"/>
      <c r="AI20" s="120"/>
      <c r="AJ20" s="120"/>
      <c r="AK20" s="120" t="s">
        <v>45</v>
      </c>
      <c r="AL20" s="124" t="s">
        <v>46</v>
      </c>
      <c r="AM20" s="119" t="s">
        <v>28</v>
      </c>
      <c r="AN20" s="119"/>
      <c r="AO20" s="119"/>
      <c r="AP20" s="119"/>
      <c r="AQ20" s="119"/>
      <c r="AR20" s="124" t="s">
        <v>48</v>
      </c>
      <c r="AS20" s="119" t="s">
        <v>28</v>
      </c>
      <c r="AT20" s="119"/>
      <c r="AU20" s="119"/>
      <c r="AV20" s="119"/>
      <c r="AW20" s="119"/>
      <c r="AX20" s="124" t="s">
        <v>47</v>
      </c>
      <c r="AY20" s="124" t="s">
        <v>54</v>
      </c>
      <c r="AZ20" s="119" t="s">
        <v>28</v>
      </c>
      <c r="BA20" s="119"/>
      <c r="BB20" s="119"/>
      <c r="BC20" s="119"/>
      <c r="BD20" s="119"/>
      <c r="BE20" s="124" t="s">
        <v>55</v>
      </c>
      <c r="BF20" s="124" t="s">
        <v>56</v>
      </c>
      <c r="BG20" s="119" t="s">
        <v>28</v>
      </c>
      <c r="BH20" s="119"/>
      <c r="BI20" s="119"/>
      <c r="BJ20" s="119"/>
      <c r="BK20" s="119"/>
      <c r="BL20" s="124" t="s">
        <v>57</v>
      </c>
      <c r="BM20" s="120" t="s">
        <v>46</v>
      </c>
      <c r="BN20" s="120" t="s">
        <v>28</v>
      </c>
      <c r="BO20" s="120"/>
      <c r="BP20" s="120"/>
      <c r="BQ20" s="120"/>
      <c r="BR20" s="120"/>
      <c r="BS20" s="120" t="s">
        <v>48</v>
      </c>
      <c r="BT20" s="120" t="s">
        <v>28</v>
      </c>
      <c r="BU20" s="120"/>
      <c r="BV20" s="120"/>
      <c r="BW20" s="120"/>
      <c r="BX20" s="120"/>
      <c r="BY20" s="120" t="s">
        <v>47</v>
      </c>
      <c r="BZ20" s="120" t="s">
        <v>54</v>
      </c>
      <c r="CA20" s="120" t="s">
        <v>28</v>
      </c>
      <c r="CB20" s="120"/>
      <c r="CC20" s="120"/>
      <c r="CD20" s="120"/>
      <c r="CE20" s="120"/>
      <c r="CF20" s="120" t="s">
        <v>55</v>
      </c>
      <c r="CG20" s="120" t="s">
        <v>58</v>
      </c>
      <c r="CH20" s="120" t="s">
        <v>28</v>
      </c>
      <c r="CI20" s="120"/>
      <c r="CJ20" s="120"/>
      <c r="CK20" s="120"/>
      <c r="CL20" s="120"/>
      <c r="CM20" s="120" t="s">
        <v>59</v>
      </c>
      <c r="CN20" s="124" t="s">
        <v>60</v>
      </c>
      <c r="CO20" s="119" t="s">
        <v>28</v>
      </c>
      <c r="CP20" s="119"/>
      <c r="CQ20" s="119"/>
      <c r="CR20" s="119"/>
      <c r="CS20" s="119"/>
      <c r="CT20" s="124" t="s">
        <v>62</v>
      </c>
      <c r="CU20" s="119" t="s">
        <v>28</v>
      </c>
      <c r="CV20" s="119"/>
      <c r="CW20" s="119"/>
      <c r="CX20" s="119"/>
      <c r="CY20" s="119"/>
      <c r="CZ20" s="124" t="s">
        <v>63</v>
      </c>
      <c r="DA20" s="124" t="s">
        <v>65</v>
      </c>
      <c r="DB20" s="119" t="s">
        <v>28</v>
      </c>
      <c r="DC20" s="119"/>
      <c r="DD20" s="119"/>
      <c r="DE20" s="119"/>
      <c r="DF20" s="119"/>
      <c r="DG20" s="124" t="s">
        <v>66</v>
      </c>
      <c r="DH20" s="124" t="s">
        <v>67</v>
      </c>
      <c r="DI20" s="119" t="s">
        <v>28</v>
      </c>
      <c r="DJ20" s="119"/>
      <c r="DK20" s="119"/>
      <c r="DL20" s="119"/>
      <c r="DM20" s="119"/>
      <c r="DN20" s="124" t="s">
        <v>68</v>
      </c>
      <c r="DO20" s="120" t="s">
        <v>69</v>
      </c>
      <c r="DP20" s="120" t="s">
        <v>28</v>
      </c>
      <c r="DQ20" s="120"/>
      <c r="DR20" s="120"/>
      <c r="DS20" s="120"/>
      <c r="DT20" s="120"/>
      <c r="DU20" s="120" t="s">
        <v>70</v>
      </c>
      <c r="DV20" s="120" t="s">
        <v>73</v>
      </c>
      <c r="DW20" s="120" t="s">
        <v>28</v>
      </c>
      <c r="DX20" s="120"/>
      <c r="DY20" s="120"/>
      <c r="DZ20" s="120"/>
      <c r="EA20" s="120"/>
      <c r="EB20" s="120" t="s">
        <v>62</v>
      </c>
      <c r="EC20" s="120" t="s">
        <v>28</v>
      </c>
      <c r="ED20" s="120"/>
      <c r="EE20" s="120"/>
      <c r="EF20" s="120"/>
      <c r="EG20" s="120"/>
      <c r="EH20" s="120" t="s">
        <v>63</v>
      </c>
      <c r="EI20" s="120" t="s">
        <v>65</v>
      </c>
      <c r="EJ20" s="120" t="s">
        <v>28</v>
      </c>
      <c r="EK20" s="120"/>
      <c r="EL20" s="120"/>
      <c r="EM20" s="120"/>
      <c r="EN20" s="120"/>
      <c r="EO20" s="120" t="s">
        <v>66</v>
      </c>
      <c r="EP20" s="120" t="s">
        <v>67</v>
      </c>
      <c r="EQ20" s="120" t="s">
        <v>28</v>
      </c>
      <c r="ER20" s="120"/>
      <c r="ES20" s="120"/>
      <c r="ET20" s="120"/>
      <c r="EU20" s="120"/>
      <c r="EV20" s="120" t="s">
        <v>68</v>
      </c>
      <c r="EW20" s="120" t="s">
        <v>75</v>
      </c>
      <c r="EX20" s="120" t="s">
        <v>28</v>
      </c>
      <c r="EY20" s="120"/>
      <c r="EZ20" s="120"/>
      <c r="FA20" s="120"/>
      <c r="FB20" s="120"/>
      <c r="FC20" s="120" t="s">
        <v>76</v>
      </c>
      <c r="FD20" s="120" t="s">
        <v>77</v>
      </c>
      <c r="FE20" s="120" t="s">
        <v>28</v>
      </c>
      <c r="FF20" s="120"/>
      <c r="FG20" s="120"/>
      <c r="FH20" s="120"/>
      <c r="FI20" s="120"/>
      <c r="FJ20" s="120" t="s">
        <v>78</v>
      </c>
      <c r="FK20" s="120" t="s">
        <v>79</v>
      </c>
      <c r="FL20" s="120" t="s">
        <v>28</v>
      </c>
      <c r="FM20" s="120"/>
      <c r="FN20" s="120"/>
      <c r="FO20" s="120"/>
      <c r="FP20" s="120"/>
      <c r="FQ20" s="120" t="s">
        <v>80</v>
      </c>
      <c r="FR20" s="120" t="s">
        <v>82</v>
      </c>
      <c r="FS20" s="120" t="s">
        <v>28</v>
      </c>
      <c r="FT20" s="120"/>
      <c r="FU20" s="120"/>
      <c r="FV20" s="120"/>
      <c r="FW20" s="120"/>
      <c r="FX20" s="120" t="s">
        <v>83</v>
      </c>
      <c r="FY20" s="124" t="s">
        <v>89</v>
      </c>
      <c r="FZ20" s="119" t="s">
        <v>28</v>
      </c>
      <c r="GA20" s="119"/>
      <c r="GB20" s="119"/>
      <c r="GC20" s="119"/>
      <c r="GD20" s="119"/>
      <c r="GE20" s="120" t="s">
        <v>93</v>
      </c>
      <c r="GF20" s="119" t="s">
        <v>28</v>
      </c>
      <c r="GG20" s="119"/>
      <c r="GH20" s="119"/>
      <c r="GI20" s="119"/>
      <c r="GJ20" s="119"/>
      <c r="GK20" s="120" t="s">
        <v>92</v>
      </c>
      <c r="GL20" s="120" t="s">
        <v>101</v>
      </c>
      <c r="GM20" s="119" t="s">
        <v>28</v>
      </c>
      <c r="GN20" s="119"/>
      <c r="GO20" s="119"/>
      <c r="GP20" s="119"/>
      <c r="GQ20" s="119"/>
      <c r="GR20" s="120" t="s">
        <v>92</v>
      </c>
      <c r="GS20" s="120" t="s">
        <v>102</v>
      </c>
      <c r="GT20" s="119" t="s">
        <v>28</v>
      </c>
      <c r="GU20" s="119"/>
      <c r="GV20" s="119"/>
      <c r="GW20" s="119"/>
      <c r="GX20" s="119"/>
      <c r="GY20" s="120" t="s">
        <v>92</v>
      </c>
      <c r="GZ20" s="120" t="s">
        <v>104</v>
      </c>
      <c r="HA20" s="119" t="s">
        <v>28</v>
      </c>
      <c r="HB20" s="119"/>
      <c r="HC20" s="119"/>
      <c r="HD20" s="119"/>
      <c r="HE20" s="119"/>
      <c r="HF20" s="120" t="s">
        <v>92</v>
      </c>
      <c r="HG20" s="120" t="s">
        <v>108</v>
      </c>
      <c r="HH20" s="119" t="s">
        <v>28</v>
      </c>
      <c r="HI20" s="119"/>
      <c r="HJ20" s="119"/>
      <c r="HK20" s="119"/>
      <c r="HL20" s="119"/>
      <c r="HM20" s="120" t="s">
        <v>91</v>
      </c>
      <c r="HN20" s="119" t="s">
        <v>28</v>
      </c>
      <c r="HO20" s="119"/>
      <c r="HP20" s="119"/>
      <c r="HQ20" s="119"/>
      <c r="HR20" s="119"/>
      <c r="HS20" s="120" t="s">
        <v>90</v>
      </c>
      <c r="HT20" s="120" t="s">
        <v>101</v>
      </c>
      <c r="HU20" s="119" t="s">
        <v>28</v>
      </c>
      <c r="HV20" s="119"/>
      <c r="HW20" s="119"/>
      <c r="HX20" s="119"/>
      <c r="HY20" s="119"/>
      <c r="HZ20" s="120" t="s">
        <v>90</v>
      </c>
      <c r="IA20" s="120" t="s">
        <v>103</v>
      </c>
      <c r="IB20" s="119" t="s">
        <v>28</v>
      </c>
      <c r="IC20" s="119"/>
      <c r="ID20" s="119"/>
      <c r="IE20" s="119"/>
      <c r="IF20" s="119"/>
      <c r="IG20" s="120" t="s">
        <v>90</v>
      </c>
      <c r="IH20" s="120" t="s">
        <v>110</v>
      </c>
      <c r="II20" s="119" t="s">
        <v>28</v>
      </c>
      <c r="IJ20" s="119"/>
      <c r="IK20" s="119"/>
      <c r="IL20" s="119"/>
      <c r="IM20" s="119"/>
      <c r="IN20" s="120" t="s">
        <v>111</v>
      </c>
    </row>
    <row r="21" spans="2:248" s="8" customFormat="1" ht="150" customHeight="1">
      <c r="B21" s="131"/>
      <c r="C21" s="131"/>
      <c r="D21" s="120"/>
      <c r="E21" s="88" t="s">
        <v>10</v>
      </c>
      <c r="F21" s="88" t="s">
        <v>11</v>
      </c>
      <c r="G21" s="88" t="s">
        <v>12</v>
      </c>
      <c r="H21" s="88" t="s">
        <v>13</v>
      </c>
      <c r="I21" s="88" t="s">
        <v>32</v>
      </c>
      <c r="J21" s="120"/>
      <c r="K21" s="88" t="s">
        <v>10</v>
      </c>
      <c r="L21" s="88" t="s">
        <v>11</v>
      </c>
      <c r="M21" s="88" t="s">
        <v>12</v>
      </c>
      <c r="N21" s="88" t="s">
        <v>13</v>
      </c>
      <c r="O21" s="88" t="s">
        <v>32</v>
      </c>
      <c r="P21" s="120"/>
      <c r="Q21" s="120"/>
      <c r="R21" s="88" t="s">
        <v>10</v>
      </c>
      <c r="S21" s="88" t="s">
        <v>11</v>
      </c>
      <c r="T21" s="88" t="s">
        <v>12</v>
      </c>
      <c r="U21" s="88" t="s">
        <v>13</v>
      </c>
      <c r="V21" s="88" t="s">
        <v>32</v>
      </c>
      <c r="W21" s="120"/>
      <c r="X21" s="120"/>
      <c r="Y21" s="88" t="s">
        <v>10</v>
      </c>
      <c r="Z21" s="88" t="s">
        <v>11</v>
      </c>
      <c r="AA21" s="88" t="s">
        <v>12</v>
      </c>
      <c r="AB21" s="88" t="s">
        <v>13</v>
      </c>
      <c r="AC21" s="88" t="s">
        <v>32</v>
      </c>
      <c r="AD21" s="120"/>
      <c r="AE21" s="120"/>
      <c r="AF21" s="88" t="s">
        <v>10</v>
      </c>
      <c r="AG21" s="88" t="s">
        <v>11</v>
      </c>
      <c r="AH21" s="88" t="s">
        <v>12</v>
      </c>
      <c r="AI21" s="88" t="s">
        <v>13</v>
      </c>
      <c r="AJ21" s="88" t="s">
        <v>32</v>
      </c>
      <c r="AK21" s="120"/>
      <c r="AL21" s="124"/>
      <c r="AM21" s="7" t="s">
        <v>10</v>
      </c>
      <c r="AN21" s="7" t="s">
        <v>11</v>
      </c>
      <c r="AO21" s="7" t="s">
        <v>12</v>
      </c>
      <c r="AP21" s="7" t="s">
        <v>13</v>
      </c>
      <c r="AQ21" s="7" t="s">
        <v>32</v>
      </c>
      <c r="AR21" s="124"/>
      <c r="AS21" s="7" t="s">
        <v>10</v>
      </c>
      <c r="AT21" s="7" t="s">
        <v>11</v>
      </c>
      <c r="AU21" s="7" t="s">
        <v>12</v>
      </c>
      <c r="AV21" s="7" t="s">
        <v>13</v>
      </c>
      <c r="AW21" s="7" t="s">
        <v>32</v>
      </c>
      <c r="AX21" s="124"/>
      <c r="AY21" s="124"/>
      <c r="AZ21" s="7" t="s">
        <v>10</v>
      </c>
      <c r="BA21" s="7" t="s">
        <v>11</v>
      </c>
      <c r="BB21" s="7" t="s">
        <v>12</v>
      </c>
      <c r="BC21" s="7" t="s">
        <v>13</v>
      </c>
      <c r="BD21" s="7" t="s">
        <v>32</v>
      </c>
      <c r="BE21" s="124"/>
      <c r="BF21" s="124"/>
      <c r="BG21" s="7" t="s">
        <v>10</v>
      </c>
      <c r="BH21" s="7" t="s">
        <v>11</v>
      </c>
      <c r="BI21" s="7" t="s">
        <v>12</v>
      </c>
      <c r="BJ21" s="7" t="s">
        <v>53</v>
      </c>
      <c r="BK21" s="7" t="s">
        <v>51</v>
      </c>
      <c r="BL21" s="124"/>
      <c r="BM21" s="120"/>
      <c r="BN21" s="88" t="s">
        <v>10</v>
      </c>
      <c r="BO21" s="88" t="s">
        <v>11</v>
      </c>
      <c r="BP21" s="88" t="s">
        <v>12</v>
      </c>
      <c r="BQ21" s="88" t="s">
        <v>13</v>
      </c>
      <c r="BR21" s="88" t="s">
        <v>32</v>
      </c>
      <c r="BS21" s="120"/>
      <c r="BT21" s="88" t="s">
        <v>10</v>
      </c>
      <c r="BU21" s="88" t="s">
        <v>11</v>
      </c>
      <c r="BV21" s="88" t="s">
        <v>12</v>
      </c>
      <c r="BW21" s="88" t="s">
        <v>13</v>
      </c>
      <c r="BX21" s="88" t="s">
        <v>32</v>
      </c>
      <c r="BY21" s="120"/>
      <c r="BZ21" s="120"/>
      <c r="CA21" s="88" t="s">
        <v>10</v>
      </c>
      <c r="CB21" s="88" t="s">
        <v>11</v>
      </c>
      <c r="CC21" s="88" t="s">
        <v>12</v>
      </c>
      <c r="CD21" s="88" t="s">
        <v>13</v>
      </c>
      <c r="CE21" s="88" t="s">
        <v>32</v>
      </c>
      <c r="CF21" s="120"/>
      <c r="CG21" s="120"/>
      <c r="CH21" s="88" t="s">
        <v>10</v>
      </c>
      <c r="CI21" s="88" t="s">
        <v>11</v>
      </c>
      <c r="CJ21" s="88" t="s">
        <v>12</v>
      </c>
      <c r="CK21" s="88" t="s">
        <v>53</v>
      </c>
      <c r="CL21" s="88" t="s">
        <v>51</v>
      </c>
      <c r="CM21" s="120"/>
      <c r="CN21" s="124"/>
      <c r="CO21" s="7" t="s">
        <v>10</v>
      </c>
      <c r="CP21" s="7" t="s">
        <v>11</v>
      </c>
      <c r="CQ21" s="7" t="s">
        <v>12</v>
      </c>
      <c r="CR21" s="7" t="s">
        <v>53</v>
      </c>
      <c r="CS21" s="7" t="s">
        <v>51</v>
      </c>
      <c r="CT21" s="124"/>
      <c r="CU21" s="7" t="s">
        <v>10</v>
      </c>
      <c r="CV21" s="7" t="s">
        <v>11</v>
      </c>
      <c r="CW21" s="7" t="s">
        <v>12</v>
      </c>
      <c r="CX21" s="7" t="s">
        <v>53</v>
      </c>
      <c r="CY21" s="7" t="s">
        <v>51</v>
      </c>
      <c r="CZ21" s="124"/>
      <c r="DA21" s="124"/>
      <c r="DB21" s="7" t="s">
        <v>10</v>
      </c>
      <c r="DC21" s="7" t="s">
        <v>11</v>
      </c>
      <c r="DD21" s="7" t="s">
        <v>12</v>
      </c>
      <c r="DE21" s="7" t="s">
        <v>53</v>
      </c>
      <c r="DF21" s="7" t="s">
        <v>51</v>
      </c>
      <c r="DG21" s="124"/>
      <c r="DH21" s="124"/>
      <c r="DI21" s="7" t="s">
        <v>10</v>
      </c>
      <c r="DJ21" s="7" t="s">
        <v>11</v>
      </c>
      <c r="DK21" s="7" t="s">
        <v>12</v>
      </c>
      <c r="DL21" s="7" t="s">
        <v>53</v>
      </c>
      <c r="DM21" s="7" t="s">
        <v>51</v>
      </c>
      <c r="DN21" s="124"/>
      <c r="DO21" s="120"/>
      <c r="DP21" s="88" t="s">
        <v>10</v>
      </c>
      <c r="DQ21" s="88" t="s">
        <v>11</v>
      </c>
      <c r="DR21" s="88" t="s">
        <v>12</v>
      </c>
      <c r="DS21" s="88" t="s">
        <v>53</v>
      </c>
      <c r="DT21" s="88" t="s">
        <v>51</v>
      </c>
      <c r="DU21" s="120"/>
      <c r="DV21" s="120"/>
      <c r="DW21" s="88" t="s">
        <v>10</v>
      </c>
      <c r="DX21" s="88" t="s">
        <v>11</v>
      </c>
      <c r="DY21" s="88" t="s">
        <v>12</v>
      </c>
      <c r="DZ21" s="88" t="s">
        <v>53</v>
      </c>
      <c r="EA21" s="88" t="s">
        <v>51</v>
      </c>
      <c r="EB21" s="120"/>
      <c r="EC21" s="88" t="s">
        <v>10</v>
      </c>
      <c r="ED21" s="88" t="s">
        <v>11</v>
      </c>
      <c r="EE21" s="88" t="s">
        <v>12</v>
      </c>
      <c r="EF21" s="88" t="s">
        <v>53</v>
      </c>
      <c r="EG21" s="88" t="s">
        <v>51</v>
      </c>
      <c r="EH21" s="120"/>
      <c r="EI21" s="120"/>
      <c r="EJ21" s="88" t="s">
        <v>10</v>
      </c>
      <c r="EK21" s="88" t="s">
        <v>11</v>
      </c>
      <c r="EL21" s="88" t="s">
        <v>12</v>
      </c>
      <c r="EM21" s="88" t="s">
        <v>53</v>
      </c>
      <c r="EN21" s="88" t="s">
        <v>51</v>
      </c>
      <c r="EO21" s="120"/>
      <c r="EP21" s="120"/>
      <c r="EQ21" s="88" t="s">
        <v>10</v>
      </c>
      <c r="ER21" s="88" t="s">
        <v>11</v>
      </c>
      <c r="ES21" s="88" t="s">
        <v>12</v>
      </c>
      <c r="ET21" s="88" t="s">
        <v>53</v>
      </c>
      <c r="EU21" s="88" t="s">
        <v>51</v>
      </c>
      <c r="EV21" s="120"/>
      <c r="EW21" s="120"/>
      <c r="EX21" s="88" t="s">
        <v>10</v>
      </c>
      <c r="EY21" s="88" t="s">
        <v>11</v>
      </c>
      <c r="EZ21" s="88" t="s">
        <v>12</v>
      </c>
      <c r="FA21" s="88" t="s">
        <v>53</v>
      </c>
      <c r="FB21" s="88" t="s">
        <v>51</v>
      </c>
      <c r="FC21" s="120"/>
      <c r="FD21" s="120"/>
      <c r="FE21" s="88" t="s">
        <v>10</v>
      </c>
      <c r="FF21" s="88" t="s">
        <v>11</v>
      </c>
      <c r="FG21" s="88" t="s">
        <v>12</v>
      </c>
      <c r="FH21" s="88" t="s">
        <v>53</v>
      </c>
      <c r="FI21" s="88" t="s">
        <v>51</v>
      </c>
      <c r="FJ21" s="120"/>
      <c r="FK21" s="120"/>
      <c r="FL21" s="88" t="s">
        <v>10</v>
      </c>
      <c r="FM21" s="88" t="s">
        <v>11</v>
      </c>
      <c r="FN21" s="88" t="s">
        <v>12</v>
      </c>
      <c r="FO21" s="88" t="s">
        <v>53</v>
      </c>
      <c r="FP21" s="88" t="s">
        <v>51</v>
      </c>
      <c r="FQ21" s="120"/>
      <c r="FR21" s="120"/>
      <c r="FS21" s="88" t="s">
        <v>10</v>
      </c>
      <c r="FT21" s="88" t="s">
        <v>11</v>
      </c>
      <c r="FU21" s="88" t="s">
        <v>12</v>
      </c>
      <c r="FV21" s="88" t="s">
        <v>53</v>
      </c>
      <c r="FW21" s="88" t="s">
        <v>51</v>
      </c>
      <c r="FX21" s="120"/>
      <c r="FY21" s="124"/>
      <c r="FZ21" s="7" t="s">
        <v>10</v>
      </c>
      <c r="GA21" s="7" t="s">
        <v>11</v>
      </c>
      <c r="GB21" s="7" t="s">
        <v>12</v>
      </c>
      <c r="GC21" s="7" t="s">
        <v>53</v>
      </c>
      <c r="GD21" s="7" t="s">
        <v>51</v>
      </c>
      <c r="GE21" s="120"/>
      <c r="GF21" s="7" t="s">
        <v>10</v>
      </c>
      <c r="GG21" s="7" t="s">
        <v>11</v>
      </c>
      <c r="GH21" s="7" t="s">
        <v>12</v>
      </c>
      <c r="GI21" s="7" t="s">
        <v>53</v>
      </c>
      <c r="GJ21" s="7" t="s">
        <v>51</v>
      </c>
      <c r="GK21" s="120"/>
      <c r="GL21" s="120"/>
      <c r="GM21" s="7" t="s">
        <v>10</v>
      </c>
      <c r="GN21" s="7" t="s">
        <v>11</v>
      </c>
      <c r="GO21" s="7" t="s">
        <v>12</v>
      </c>
      <c r="GP21" s="7" t="s">
        <v>53</v>
      </c>
      <c r="GQ21" s="7" t="s">
        <v>51</v>
      </c>
      <c r="GR21" s="120"/>
      <c r="GS21" s="120"/>
      <c r="GT21" s="7" t="s">
        <v>10</v>
      </c>
      <c r="GU21" s="7" t="s">
        <v>11</v>
      </c>
      <c r="GV21" s="7" t="s">
        <v>12</v>
      </c>
      <c r="GW21" s="7" t="s">
        <v>53</v>
      </c>
      <c r="GX21" s="7" t="s">
        <v>51</v>
      </c>
      <c r="GY21" s="120"/>
      <c r="GZ21" s="120"/>
      <c r="HA21" s="7" t="s">
        <v>10</v>
      </c>
      <c r="HB21" s="7" t="s">
        <v>11</v>
      </c>
      <c r="HC21" s="7" t="s">
        <v>12</v>
      </c>
      <c r="HD21" s="7" t="s">
        <v>53</v>
      </c>
      <c r="HE21" s="7" t="s">
        <v>51</v>
      </c>
      <c r="HF21" s="120"/>
      <c r="HG21" s="120"/>
      <c r="HH21" s="7" t="s">
        <v>10</v>
      </c>
      <c r="HI21" s="7" t="s">
        <v>11</v>
      </c>
      <c r="HJ21" s="7" t="s">
        <v>99</v>
      </c>
      <c r="HK21" s="7" t="s">
        <v>53</v>
      </c>
      <c r="HL21" s="7" t="s">
        <v>51</v>
      </c>
      <c r="HM21" s="120"/>
      <c r="HN21" s="7" t="s">
        <v>10</v>
      </c>
      <c r="HO21" s="7" t="s">
        <v>11</v>
      </c>
      <c r="HP21" s="7" t="s">
        <v>100</v>
      </c>
      <c r="HQ21" s="7" t="s">
        <v>53</v>
      </c>
      <c r="HR21" s="7" t="s">
        <v>51</v>
      </c>
      <c r="HS21" s="120"/>
      <c r="HT21" s="120"/>
      <c r="HU21" s="7" t="s">
        <v>10</v>
      </c>
      <c r="HV21" s="7" t="s">
        <v>11</v>
      </c>
      <c r="HW21" s="7" t="s">
        <v>100</v>
      </c>
      <c r="HX21" s="7" t="s">
        <v>53</v>
      </c>
      <c r="HY21" s="7" t="s">
        <v>51</v>
      </c>
      <c r="HZ21" s="120"/>
      <c r="IA21" s="120"/>
      <c r="IB21" s="7" t="s">
        <v>10</v>
      </c>
      <c r="IC21" s="7" t="s">
        <v>11</v>
      </c>
      <c r="ID21" s="7" t="s">
        <v>100</v>
      </c>
      <c r="IE21" s="7" t="s">
        <v>53</v>
      </c>
      <c r="IF21" s="7" t="s">
        <v>51</v>
      </c>
      <c r="IG21" s="120"/>
      <c r="IH21" s="120"/>
      <c r="II21" s="7" t="s">
        <v>10</v>
      </c>
      <c r="IJ21" s="7" t="s">
        <v>11</v>
      </c>
      <c r="IK21" s="7" t="s">
        <v>100</v>
      </c>
      <c r="IL21" s="7" t="s">
        <v>53</v>
      </c>
      <c r="IM21" s="7" t="s">
        <v>51</v>
      </c>
      <c r="IN21" s="120"/>
    </row>
    <row r="22" spans="2:249" s="16" customFormat="1" ht="38.25" customHeight="1">
      <c r="B22" s="125" t="s">
        <v>5</v>
      </c>
      <c r="C22" s="125"/>
      <c r="D22" s="13">
        <f aca="true" t="shared" si="115" ref="D22:O22">SUM(D23:D35)</f>
        <v>441.09999999999997</v>
      </c>
      <c r="E22" s="13">
        <f t="shared" si="115"/>
        <v>0</v>
      </c>
      <c r="F22" s="13">
        <f t="shared" si="115"/>
        <v>0</v>
      </c>
      <c r="G22" s="13">
        <f t="shared" si="115"/>
        <v>441.09999999999997</v>
      </c>
      <c r="H22" s="13">
        <f t="shared" si="115"/>
        <v>0</v>
      </c>
      <c r="I22" s="13">
        <f t="shared" si="115"/>
        <v>0</v>
      </c>
      <c r="J22" s="13">
        <f t="shared" si="115"/>
        <v>20</v>
      </c>
      <c r="K22" s="13">
        <f t="shared" si="115"/>
        <v>0</v>
      </c>
      <c r="L22" s="13">
        <f t="shared" si="115"/>
        <v>0</v>
      </c>
      <c r="M22" s="13">
        <f t="shared" si="115"/>
        <v>20</v>
      </c>
      <c r="N22" s="13">
        <f t="shared" si="115"/>
        <v>0</v>
      </c>
      <c r="O22" s="13">
        <f t="shared" si="115"/>
        <v>0</v>
      </c>
      <c r="P22" s="37">
        <f aca="true" t="shared" si="116" ref="P22:P35">J22/D22*100</f>
        <v>4.534119247336205</v>
      </c>
      <c r="Q22" s="13">
        <f aca="true" t="shared" si="117" ref="Q22:V22">SUM(Q23:Q35)</f>
        <v>28</v>
      </c>
      <c r="R22" s="13">
        <f t="shared" si="117"/>
        <v>0</v>
      </c>
      <c r="S22" s="13">
        <f t="shared" si="117"/>
        <v>0</v>
      </c>
      <c r="T22" s="13">
        <f t="shared" si="117"/>
        <v>28</v>
      </c>
      <c r="U22" s="13">
        <f t="shared" si="117"/>
        <v>0</v>
      </c>
      <c r="V22" s="13">
        <f t="shared" si="117"/>
        <v>0</v>
      </c>
      <c r="W22" s="37">
        <f aca="true" t="shared" si="118" ref="W22:W35">Q22/D22*100</f>
        <v>6.347766946270688</v>
      </c>
      <c r="X22" s="13">
        <f aca="true" t="shared" si="119" ref="X22:AC22">SUM(X23:X35)</f>
        <v>269.1</v>
      </c>
      <c r="Y22" s="13">
        <f t="shared" si="119"/>
        <v>0</v>
      </c>
      <c r="Z22" s="13">
        <f t="shared" si="119"/>
        <v>0</v>
      </c>
      <c r="AA22" s="13">
        <f t="shared" si="119"/>
        <v>269.1</v>
      </c>
      <c r="AB22" s="13">
        <f t="shared" si="119"/>
        <v>0</v>
      </c>
      <c r="AC22" s="13">
        <f t="shared" si="119"/>
        <v>0</v>
      </c>
      <c r="AD22" s="37">
        <f aca="true" t="shared" si="120" ref="AD22:AD35">(X22/D22*100)</f>
        <v>61.006574472908646</v>
      </c>
      <c r="AE22" s="13">
        <f aca="true" t="shared" si="121" ref="AE22:AJ22">SUM(AE23:AE35)</f>
        <v>427.09999999999997</v>
      </c>
      <c r="AF22" s="13">
        <f t="shared" si="121"/>
        <v>0</v>
      </c>
      <c r="AG22" s="13">
        <f t="shared" si="121"/>
        <v>0</v>
      </c>
      <c r="AH22" s="13">
        <f t="shared" si="121"/>
        <v>427.09999999999997</v>
      </c>
      <c r="AI22" s="13">
        <f t="shared" si="121"/>
        <v>0</v>
      </c>
      <c r="AJ22" s="13">
        <f t="shared" si="121"/>
        <v>0</v>
      </c>
      <c r="AK22" s="3">
        <f aca="true" t="shared" si="122" ref="AK22:AK35">AE22/D22*100</f>
        <v>96.82611652686465</v>
      </c>
      <c r="AL22" s="13">
        <f aca="true" t="shared" si="123" ref="AL22:AW22">SUM(AL23:AL35)</f>
        <v>279</v>
      </c>
      <c r="AM22" s="13">
        <f t="shared" si="123"/>
        <v>0</v>
      </c>
      <c r="AN22" s="13">
        <f t="shared" si="123"/>
        <v>0</v>
      </c>
      <c r="AO22" s="13">
        <f t="shared" si="123"/>
        <v>279</v>
      </c>
      <c r="AP22" s="13">
        <f t="shared" si="123"/>
        <v>0</v>
      </c>
      <c r="AQ22" s="13">
        <f t="shared" si="123"/>
        <v>0</v>
      </c>
      <c r="AR22" s="13">
        <f t="shared" si="123"/>
        <v>15.6</v>
      </c>
      <c r="AS22" s="13">
        <f t="shared" si="123"/>
        <v>0</v>
      </c>
      <c r="AT22" s="13">
        <f t="shared" si="123"/>
        <v>0</v>
      </c>
      <c r="AU22" s="13">
        <f t="shared" si="123"/>
        <v>15.6</v>
      </c>
      <c r="AV22" s="13">
        <f t="shared" si="123"/>
        <v>0</v>
      </c>
      <c r="AW22" s="13">
        <f t="shared" si="123"/>
        <v>0</v>
      </c>
      <c r="AX22" s="14">
        <f>AR22/AL22*100</f>
        <v>5.591397849462366</v>
      </c>
      <c r="AY22" s="13">
        <f aca="true" t="shared" si="124" ref="AY22:BD22">SUM(AY23:AY35)</f>
        <v>19.6</v>
      </c>
      <c r="AZ22" s="13">
        <f t="shared" si="124"/>
        <v>0</v>
      </c>
      <c r="BA22" s="13">
        <f t="shared" si="124"/>
        <v>0</v>
      </c>
      <c r="BB22" s="13">
        <f t="shared" si="124"/>
        <v>19.6</v>
      </c>
      <c r="BC22" s="13">
        <f t="shared" si="124"/>
        <v>0</v>
      </c>
      <c r="BD22" s="13">
        <f t="shared" si="124"/>
        <v>0</v>
      </c>
      <c r="BE22" s="14">
        <f aca="true" t="shared" si="125" ref="BE22:BE35">AY22/AL22*100</f>
        <v>7.025089605734768</v>
      </c>
      <c r="BF22" s="13">
        <f aca="true" t="shared" si="126" ref="BF22:BK22">SUM(BF23:BF35)</f>
        <v>34.4</v>
      </c>
      <c r="BG22" s="13">
        <f t="shared" si="126"/>
        <v>0</v>
      </c>
      <c r="BH22" s="13">
        <f t="shared" si="126"/>
        <v>0</v>
      </c>
      <c r="BI22" s="13">
        <f t="shared" si="126"/>
        <v>34.4</v>
      </c>
      <c r="BJ22" s="13">
        <f t="shared" si="126"/>
        <v>0</v>
      </c>
      <c r="BK22" s="13">
        <f t="shared" si="126"/>
        <v>0</v>
      </c>
      <c r="BL22" s="14">
        <f aca="true" t="shared" si="127" ref="BL22:BL35">BF22/AL22*100</f>
        <v>12.329749103942651</v>
      </c>
      <c r="BM22" s="13">
        <f aca="true" t="shared" si="128" ref="BM22:BX22">SUM(BM23:BM35)</f>
        <v>180</v>
      </c>
      <c r="BN22" s="13">
        <f t="shared" si="128"/>
        <v>0</v>
      </c>
      <c r="BO22" s="13">
        <f t="shared" si="128"/>
        <v>0</v>
      </c>
      <c r="BP22" s="13">
        <f t="shared" si="128"/>
        <v>280</v>
      </c>
      <c r="BQ22" s="13">
        <f t="shared" si="128"/>
        <v>0</v>
      </c>
      <c r="BR22" s="13">
        <f t="shared" si="128"/>
        <v>0</v>
      </c>
      <c r="BS22" s="13">
        <f t="shared" si="128"/>
        <v>15.6</v>
      </c>
      <c r="BT22" s="13">
        <f t="shared" si="128"/>
        <v>0</v>
      </c>
      <c r="BU22" s="13">
        <f t="shared" si="128"/>
        <v>0</v>
      </c>
      <c r="BV22" s="13">
        <f t="shared" si="128"/>
        <v>15.6</v>
      </c>
      <c r="BW22" s="13">
        <f t="shared" si="128"/>
        <v>0</v>
      </c>
      <c r="BX22" s="13">
        <f t="shared" si="128"/>
        <v>0</v>
      </c>
      <c r="BY22" s="14">
        <f>BS22/BM22*100</f>
        <v>8.666666666666668</v>
      </c>
      <c r="BZ22" s="13">
        <f aca="true" t="shared" si="129" ref="BZ22:CE22">SUM(BZ23:BZ35)</f>
        <v>19.6</v>
      </c>
      <c r="CA22" s="13">
        <f t="shared" si="129"/>
        <v>0</v>
      </c>
      <c r="CB22" s="13">
        <f t="shared" si="129"/>
        <v>0</v>
      </c>
      <c r="CC22" s="13">
        <f t="shared" si="129"/>
        <v>19.6</v>
      </c>
      <c r="CD22" s="13">
        <f t="shared" si="129"/>
        <v>0</v>
      </c>
      <c r="CE22" s="13">
        <f t="shared" si="129"/>
        <v>0</v>
      </c>
      <c r="CF22" s="14">
        <f aca="true" t="shared" si="130" ref="CF22:CF35">BZ22/BM22*100</f>
        <v>10.88888888888889</v>
      </c>
      <c r="CG22" s="13">
        <f aca="true" t="shared" si="131" ref="CG22:CL22">SUM(CG23:CG35)</f>
        <v>117.89999999999999</v>
      </c>
      <c r="CH22" s="13">
        <f t="shared" si="131"/>
        <v>0</v>
      </c>
      <c r="CI22" s="13">
        <f t="shared" si="131"/>
        <v>0</v>
      </c>
      <c r="CJ22" s="13">
        <f t="shared" si="131"/>
        <v>117.89999999999999</v>
      </c>
      <c r="CK22" s="13">
        <f t="shared" si="131"/>
        <v>0</v>
      </c>
      <c r="CL22" s="13">
        <f t="shared" si="131"/>
        <v>0</v>
      </c>
      <c r="CM22" s="14">
        <f aca="true" t="shared" si="132" ref="CM22:CM35">CG22/BM22*100</f>
        <v>65.49999999999999</v>
      </c>
      <c r="CN22" s="10">
        <f aca="true" t="shared" si="133" ref="CN22:CY22">SUM(CN23:CN35)</f>
        <v>573.4000000000001</v>
      </c>
      <c r="CO22" s="10">
        <f t="shared" si="133"/>
        <v>0</v>
      </c>
      <c r="CP22" s="10">
        <f t="shared" si="133"/>
        <v>0</v>
      </c>
      <c r="CQ22" s="10">
        <f t="shared" si="133"/>
        <v>573.4000000000001</v>
      </c>
      <c r="CR22" s="10">
        <f t="shared" si="133"/>
        <v>0</v>
      </c>
      <c r="CS22" s="10">
        <f t="shared" si="133"/>
        <v>0</v>
      </c>
      <c r="CT22" s="10">
        <f t="shared" si="133"/>
        <v>189.7</v>
      </c>
      <c r="CU22" s="13">
        <f t="shared" si="133"/>
        <v>0</v>
      </c>
      <c r="CV22" s="13">
        <f t="shared" si="133"/>
        <v>0</v>
      </c>
      <c r="CW22" s="13">
        <f t="shared" si="133"/>
        <v>189.7</v>
      </c>
      <c r="CX22" s="13">
        <f t="shared" si="133"/>
        <v>0</v>
      </c>
      <c r="CY22" s="13">
        <f t="shared" si="133"/>
        <v>0</v>
      </c>
      <c r="CZ22" s="14">
        <f aca="true" t="shared" si="134" ref="CZ22:CZ35">CT22/CN22*100</f>
        <v>33.083362399720954</v>
      </c>
      <c r="DA22" s="13">
        <f aca="true" t="shared" si="135" ref="DA22:DF22">SUM(DA23:DA35)</f>
        <v>293.8</v>
      </c>
      <c r="DB22" s="13">
        <f t="shared" si="135"/>
        <v>0</v>
      </c>
      <c r="DC22" s="13">
        <f t="shared" si="135"/>
        <v>0</v>
      </c>
      <c r="DD22" s="13">
        <f t="shared" si="135"/>
        <v>293.8</v>
      </c>
      <c r="DE22" s="13">
        <f t="shared" si="135"/>
        <v>0</v>
      </c>
      <c r="DF22" s="13">
        <f t="shared" si="135"/>
        <v>0</v>
      </c>
      <c r="DG22" s="14">
        <f aca="true" t="shared" si="136" ref="DG22:DG35">DA22/CN22*100</f>
        <v>51.23822811301011</v>
      </c>
      <c r="DH22" s="13">
        <f aca="true" t="shared" si="137" ref="DH22:DM22">SUM(DH23:DH35)</f>
        <v>301.7</v>
      </c>
      <c r="DI22" s="13">
        <f t="shared" si="137"/>
        <v>0</v>
      </c>
      <c r="DJ22" s="13">
        <f t="shared" si="137"/>
        <v>0</v>
      </c>
      <c r="DK22" s="13">
        <f t="shared" si="137"/>
        <v>301.7</v>
      </c>
      <c r="DL22" s="13">
        <f t="shared" si="137"/>
        <v>0</v>
      </c>
      <c r="DM22" s="13">
        <f t="shared" si="137"/>
        <v>0</v>
      </c>
      <c r="DN22" s="14">
        <f aca="true" t="shared" si="138" ref="DN22:DN35">DH22/CN22*100</f>
        <v>52.615974886641084</v>
      </c>
      <c r="DO22" s="31">
        <f aca="true" t="shared" si="139" ref="DO22:DT22">SUM(DO23:DO35)</f>
        <v>464</v>
      </c>
      <c r="DP22" s="54">
        <f t="shared" si="139"/>
        <v>0</v>
      </c>
      <c r="DQ22" s="54">
        <f t="shared" si="139"/>
        <v>0</v>
      </c>
      <c r="DR22" s="54">
        <f t="shared" si="139"/>
        <v>464</v>
      </c>
      <c r="DS22" s="54">
        <f t="shared" si="139"/>
        <v>0</v>
      </c>
      <c r="DT22" s="54">
        <f t="shared" si="139"/>
        <v>0</v>
      </c>
      <c r="DU22" s="89">
        <f aca="true" t="shared" si="140" ref="DU22:DU35">DO22/CN22*100</f>
        <v>80.92082316009765</v>
      </c>
      <c r="DV22" s="31">
        <f aca="true" t="shared" si="141" ref="DV22:EG22">SUM(DV23:DV35)</f>
        <v>336</v>
      </c>
      <c r="DW22" s="31">
        <f t="shared" si="141"/>
        <v>0</v>
      </c>
      <c r="DX22" s="31">
        <f t="shared" si="141"/>
        <v>0</v>
      </c>
      <c r="DY22" s="31">
        <f t="shared" si="141"/>
        <v>336</v>
      </c>
      <c r="DZ22" s="31">
        <f t="shared" si="141"/>
        <v>0</v>
      </c>
      <c r="EA22" s="31">
        <f t="shared" si="141"/>
        <v>0</v>
      </c>
      <c r="EB22" s="31">
        <f t="shared" si="141"/>
        <v>189.7</v>
      </c>
      <c r="EC22" s="54">
        <f t="shared" si="141"/>
        <v>0</v>
      </c>
      <c r="ED22" s="54">
        <f t="shared" si="141"/>
        <v>0</v>
      </c>
      <c r="EE22" s="54">
        <f t="shared" si="141"/>
        <v>189.7</v>
      </c>
      <c r="EF22" s="54">
        <f t="shared" si="141"/>
        <v>0</v>
      </c>
      <c r="EG22" s="54">
        <f t="shared" si="141"/>
        <v>0</v>
      </c>
      <c r="EH22" s="89">
        <f aca="true" t="shared" si="142" ref="EH22:EH35">EB22/DV22*100</f>
        <v>56.458333333333336</v>
      </c>
      <c r="EI22" s="54">
        <f aca="true" t="shared" si="143" ref="EI22:EN22">SUM(EI23:EI35)</f>
        <v>293.8</v>
      </c>
      <c r="EJ22" s="54">
        <f t="shared" si="143"/>
        <v>0</v>
      </c>
      <c r="EK22" s="54">
        <f t="shared" si="143"/>
        <v>0</v>
      </c>
      <c r="EL22" s="54">
        <f t="shared" si="143"/>
        <v>293.8</v>
      </c>
      <c r="EM22" s="54">
        <f t="shared" si="143"/>
        <v>0</v>
      </c>
      <c r="EN22" s="54">
        <f t="shared" si="143"/>
        <v>0</v>
      </c>
      <c r="EO22" s="89">
        <f aca="true" t="shared" si="144" ref="EO22:EO35">EI22/DV22*100</f>
        <v>87.44047619047619</v>
      </c>
      <c r="EP22" s="54">
        <f aca="true" t="shared" si="145" ref="EP22:EU22">SUM(EP23:EP35)</f>
        <v>301.7</v>
      </c>
      <c r="EQ22" s="54">
        <f t="shared" si="145"/>
        <v>0</v>
      </c>
      <c r="ER22" s="54">
        <f t="shared" si="145"/>
        <v>0</v>
      </c>
      <c r="ES22" s="54">
        <f t="shared" si="145"/>
        <v>301.7</v>
      </c>
      <c r="ET22" s="54">
        <f t="shared" si="145"/>
        <v>0</v>
      </c>
      <c r="EU22" s="54">
        <f t="shared" si="145"/>
        <v>0</v>
      </c>
      <c r="EV22" s="89">
        <f aca="true" t="shared" si="146" ref="EV22:EV35">EP22/DV22*100</f>
        <v>89.79166666666666</v>
      </c>
      <c r="EW22" s="31">
        <f aca="true" t="shared" si="147" ref="EW22:FB22">SUM(EW23:EW35)</f>
        <v>23.9</v>
      </c>
      <c r="EX22" s="54">
        <f t="shared" si="147"/>
        <v>0</v>
      </c>
      <c r="EY22" s="54">
        <f t="shared" si="147"/>
        <v>0</v>
      </c>
      <c r="EZ22" s="54">
        <f t="shared" si="147"/>
        <v>23.9</v>
      </c>
      <c r="FA22" s="54">
        <f t="shared" si="147"/>
        <v>0</v>
      </c>
      <c r="FB22" s="54">
        <f t="shared" si="147"/>
        <v>0</v>
      </c>
      <c r="FC22" s="89">
        <f aca="true" t="shared" si="148" ref="FC22:FC35">EW22/DV22*100</f>
        <v>7.113095238095238</v>
      </c>
      <c r="FD22" s="31">
        <f aca="true" t="shared" si="149" ref="FD22:FI22">SUM(FD23:FD35)</f>
        <v>43.4</v>
      </c>
      <c r="FE22" s="54">
        <f t="shared" si="149"/>
        <v>0</v>
      </c>
      <c r="FF22" s="54">
        <f t="shared" si="149"/>
        <v>0</v>
      </c>
      <c r="FG22" s="54">
        <f t="shared" si="149"/>
        <v>43.4</v>
      </c>
      <c r="FH22" s="54">
        <f t="shared" si="149"/>
        <v>0</v>
      </c>
      <c r="FI22" s="54">
        <f t="shared" si="149"/>
        <v>0</v>
      </c>
      <c r="FJ22" s="89">
        <f aca="true" t="shared" si="150" ref="FJ22:FJ35">FD22/DV22*100</f>
        <v>12.916666666666664</v>
      </c>
      <c r="FK22" s="31">
        <f aca="true" t="shared" si="151" ref="FK22:FP22">SUM(FK23:FK35)</f>
        <v>162.6</v>
      </c>
      <c r="FL22" s="54">
        <f t="shared" si="151"/>
        <v>0</v>
      </c>
      <c r="FM22" s="54">
        <f t="shared" si="151"/>
        <v>0</v>
      </c>
      <c r="FN22" s="54">
        <f t="shared" si="151"/>
        <v>162.6</v>
      </c>
      <c r="FO22" s="54">
        <f t="shared" si="151"/>
        <v>0</v>
      </c>
      <c r="FP22" s="54">
        <f t="shared" si="151"/>
        <v>0</v>
      </c>
      <c r="FQ22" s="89">
        <f aca="true" t="shared" si="152" ref="FQ22:FQ35">FK22/DV22*100</f>
        <v>48.392857142857146</v>
      </c>
      <c r="FR22" s="31">
        <f aca="true" t="shared" si="153" ref="FR22:FW22">SUM(FR23:FR35)</f>
        <v>192.8</v>
      </c>
      <c r="FS22" s="54">
        <f t="shared" si="153"/>
        <v>0</v>
      </c>
      <c r="FT22" s="54">
        <f t="shared" si="153"/>
        <v>0</v>
      </c>
      <c r="FU22" s="54">
        <f t="shared" si="153"/>
        <v>192.8</v>
      </c>
      <c r="FV22" s="54">
        <f t="shared" si="153"/>
        <v>0</v>
      </c>
      <c r="FW22" s="54">
        <f t="shared" si="153"/>
        <v>0</v>
      </c>
      <c r="FX22" s="89">
        <f aca="true" t="shared" si="154" ref="FX22:FX35">FR22/DV22*100</f>
        <v>57.38095238095239</v>
      </c>
      <c r="FY22" s="10">
        <f aca="true" t="shared" si="155" ref="FY22:GJ22">SUM(FY23:FY35)</f>
        <v>336</v>
      </c>
      <c r="FZ22" s="10">
        <f t="shared" si="155"/>
        <v>0</v>
      </c>
      <c r="GA22" s="10">
        <f t="shared" si="155"/>
        <v>0</v>
      </c>
      <c r="GB22" s="10">
        <f t="shared" si="155"/>
        <v>336</v>
      </c>
      <c r="GC22" s="10">
        <f t="shared" si="155"/>
        <v>0</v>
      </c>
      <c r="GD22" s="10">
        <f t="shared" si="155"/>
        <v>0</v>
      </c>
      <c r="GE22" s="10">
        <f t="shared" si="155"/>
        <v>41.7</v>
      </c>
      <c r="GF22" s="13">
        <f t="shared" si="155"/>
        <v>0</v>
      </c>
      <c r="GG22" s="13">
        <f t="shared" si="155"/>
        <v>0</v>
      </c>
      <c r="GH22" s="13">
        <f t="shared" si="155"/>
        <v>41.7</v>
      </c>
      <c r="GI22" s="13">
        <f t="shared" si="155"/>
        <v>0</v>
      </c>
      <c r="GJ22" s="13">
        <f t="shared" si="155"/>
        <v>0</v>
      </c>
      <c r="GK22" s="14">
        <f aca="true" t="shared" si="156" ref="GK22:GK35">GE22/FY22*100</f>
        <v>12.410714285714286</v>
      </c>
      <c r="GL22" s="10">
        <f aca="true" t="shared" si="157" ref="GL22:GQ22">SUM(GL23:GL35)</f>
        <v>61.80000000000001</v>
      </c>
      <c r="GM22" s="13">
        <f t="shared" si="157"/>
        <v>0</v>
      </c>
      <c r="GN22" s="13">
        <f t="shared" si="157"/>
        <v>0</v>
      </c>
      <c r="GO22" s="13">
        <f t="shared" si="157"/>
        <v>61.80000000000001</v>
      </c>
      <c r="GP22" s="13">
        <f t="shared" si="157"/>
        <v>0</v>
      </c>
      <c r="GQ22" s="13">
        <f t="shared" si="157"/>
        <v>0</v>
      </c>
      <c r="GR22" s="14">
        <f aca="true" t="shared" si="158" ref="GR22:GR35">GL22/FY22*100</f>
        <v>18.392857142857146</v>
      </c>
      <c r="GS22" s="10">
        <f aca="true" t="shared" si="159" ref="GS22:GX22">SUM(GS23:GS35)</f>
        <v>157.9</v>
      </c>
      <c r="GT22" s="13">
        <f t="shared" si="159"/>
        <v>0</v>
      </c>
      <c r="GU22" s="13">
        <f t="shared" si="159"/>
        <v>0</v>
      </c>
      <c r="GV22" s="13">
        <f t="shared" si="159"/>
        <v>157.9</v>
      </c>
      <c r="GW22" s="13">
        <f t="shared" si="159"/>
        <v>0</v>
      </c>
      <c r="GX22" s="13">
        <f t="shared" si="159"/>
        <v>0</v>
      </c>
      <c r="GY22" s="14">
        <f aca="true" t="shared" si="160" ref="GY22:GY35">GS22/FY22*100</f>
        <v>46.99404761904762</v>
      </c>
      <c r="GZ22" s="10">
        <f aca="true" t="shared" si="161" ref="GZ22:HE22">SUM(GZ23:GZ35)</f>
        <v>171.20000000000002</v>
      </c>
      <c r="HA22" s="13">
        <f t="shared" si="161"/>
        <v>0</v>
      </c>
      <c r="HB22" s="13">
        <f t="shared" si="161"/>
        <v>0</v>
      </c>
      <c r="HC22" s="13">
        <f t="shared" si="161"/>
        <v>171.20000000000002</v>
      </c>
      <c r="HD22" s="13">
        <f t="shared" si="161"/>
        <v>0</v>
      </c>
      <c r="HE22" s="13">
        <f t="shared" si="161"/>
        <v>0</v>
      </c>
      <c r="HF22" s="14">
        <f aca="true" t="shared" si="162" ref="HF22:HF35">GZ22/FY22*100</f>
        <v>50.95238095238096</v>
      </c>
      <c r="HG22" s="10">
        <f aca="true" t="shared" si="163" ref="HG22:HR22">SUM(HG23:HG35)</f>
        <v>185</v>
      </c>
      <c r="HH22" s="10">
        <f t="shared" si="163"/>
        <v>0</v>
      </c>
      <c r="HI22" s="10">
        <f t="shared" si="163"/>
        <v>0</v>
      </c>
      <c r="HJ22" s="10">
        <f t="shared" si="163"/>
        <v>185</v>
      </c>
      <c r="HK22" s="10">
        <f t="shared" si="163"/>
        <v>0</v>
      </c>
      <c r="HL22" s="10">
        <f t="shared" si="163"/>
        <v>0</v>
      </c>
      <c r="HM22" s="10">
        <f t="shared" si="163"/>
        <v>41.7</v>
      </c>
      <c r="HN22" s="13">
        <f t="shared" si="163"/>
        <v>0</v>
      </c>
      <c r="HO22" s="13">
        <f t="shared" si="163"/>
        <v>0</v>
      </c>
      <c r="HP22" s="13">
        <f t="shared" si="163"/>
        <v>41.7</v>
      </c>
      <c r="HQ22" s="13">
        <f t="shared" si="163"/>
        <v>0</v>
      </c>
      <c r="HR22" s="13">
        <f t="shared" si="163"/>
        <v>0</v>
      </c>
      <c r="HS22" s="14">
        <f aca="true" t="shared" si="164" ref="HS22:HS35">HM22/HG22*100</f>
        <v>22.540540540540544</v>
      </c>
      <c r="HT22" s="10">
        <f aca="true" t="shared" si="165" ref="HT22:HY22">SUM(HT23:HT35)</f>
        <v>61.80000000000001</v>
      </c>
      <c r="HU22" s="13">
        <f t="shared" si="165"/>
        <v>0</v>
      </c>
      <c r="HV22" s="13">
        <f t="shared" si="165"/>
        <v>0</v>
      </c>
      <c r="HW22" s="13">
        <f t="shared" si="165"/>
        <v>61.80000000000001</v>
      </c>
      <c r="HX22" s="13">
        <f t="shared" si="165"/>
        <v>0</v>
      </c>
      <c r="HY22" s="13">
        <f t="shared" si="165"/>
        <v>0</v>
      </c>
      <c r="HZ22" s="14">
        <f aca="true" t="shared" si="166" ref="HZ22:HZ35">HT22/HG22*100</f>
        <v>33.40540540540541</v>
      </c>
      <c r="IA22" s="10">
        <f aca="true" t="shared" si="167" ref="IA22:IF22">SUM(IA23:IA35)</f>
        <v>157.9</v>
      </c>
      <c r="IB22" s="13">
        <f t="shared" si="167"/>
        <v>0</v>
      </c>
      <c r="IC22" s="13">
        <f t="shared" si="167"/>
        <v>0</v>
      </c>
      <c r="ID22" s="13">
        <f t="shared" si="167"/>
        <v>157.9</v>
      </c>
      <c r="IE22" s="13">
        <f t="shared" si="167"/>
        <v>0</v>
      </c>
      <c r="IF22" s="13">
        <f t="shared" si="167"/>
        <v>0</v>
      </c>
      <c r="IG22" s="14">
        <f aca="true" t="shared" si="168" ref="IG22:IG35">IA22/HG22*100</f>
        <v>85.35135135135135</v>
      </c>
      <c r="IH22" s="10">
        <f aca="true" t="shared" si="169" ref="IH22:IM22">SUM(IH23:IH35)</f>
        <v>18.9</v>
      </c>
      <c r="II22" s="13">
        <f t="shared" si="169"/>
        <v>0</v>
      </c>
      <c r="IJ22" s="13">
        <f t="shared" si="169"/>
        <v>0</v>
      </c>
      <c r="IK22" s="13">
        <f t="shared" si="169"/>
        <v>18.9</v>
      </c>
      <c r="IL22" s="13">
        <f t="shared" si="169"/>
        <v>0</v>
      </c>
      <c r="IM22" s="13">
        <f t="shared" si="169"/>
        <v>0</v>
      </c>
      <c r="IN22" s="14">
        <f aca="true" t="shared" si="170" ref="IN22:IN35">IH22/HG22*100</f>
        <v>10.216216216216216</v>
      </c>
      <c r="IO22" s="10">
        <f>SUM(IO23:IO35)</f>
        <v>332</v>
      </c>
    </row>
    <row r="23" spans="2:249" s="8" customFormat="1" ht="77.25" customHeight="1">
      <c r="B23" s="11">
        <v>5</v>
      </c>
      <c r="C23" s="11" t="s">
        <v>15</v>
      </c>
      <c r="D23" s="34">
        <f>E23+F23+G23+H23+I23</f>
        <v>10</v>
      </c>
      <c r="E23" s="36"/>
      <c r="F23" s="36"/>
      <c r="G23" s="12">
        <v>10</v>
      </c>
      <c r="H23" s="36"/>
      <c r="I23" s="36"/>
      <c r="J23" s="34">
        <f>K23+L23+M23+N23+O23</f>
        <v>0</v>
      </c>
      <c r="K23" s="36"/>
      <c r="L23" s="36"/>
      <c r="M23" s="12"/>
      <c r="N23" s="36"/>
      <c r="O23" s="36"/>
      <c r="P23" s="60">
        <f t="shared" si="116"/>
        <v>0</v>
      </c>
      <c r="Q23" s="34">
        <f>R23+S23+T23+U23+V23</f>
        <v>0</v>
      </c>
      <c r="R23" s="36"/>
      <c r="S23" s="36"/>
      <c r="T23" s="12"/>
      <c r="U23" s="36"/>
      <c r="V23" s="36"/>
      <c r="W23" s="60">
        <f t="shared" si="118"/>
        <v>0</v>
      </c>
      <c r="X23" s="34">
        <f>Y23+Z23+AA23+AB23+AC23</f>
        <v>0</v>
      </c>
      <c r="Y23" s="36"/>
      <c r="Z23" s="36"/>
      <c r="AA23" s="12">
        <v>0</v>
      </c>
      <c r="AB23" s="36"/>
      <c r="AC23" s="36"/>
      <c r="AD23" s="60">
        <f t="shared" si="120"/>
        <v>0</v>
      </c>
      <c r="AE23" s="34">
        <f>AF23+AG23+AH23+AI23+AJ23</f>
        <v>10</v>
      </c>
      <c r="AF23" s="36"/>
      <c r="AG23" s="36"/>
      <c r="AH23" s="12">
        <v>10</v>
      </c>
      <c r="AI23" s="36"/>
      <c r="AJ23" s="36"/>
      <c r="AK23" s="61">
        <f t="shared" si="122"/>
        <v>100</v>
      </c>
      <c r="AL23" s="26">
        <f aca="true" t="shared" si="171" ref="AL23:AL35">AN23+AO23++AP23+AQ23</f>
        <v>10</v>
      </c>
      <c r="AM23" s="27"/>
      <c r="AN23" s="27"/>
      <c r="AO23" s="27">
        <v>10</v>
      </c>
      <c r="AP23" s="27"/>
      <c r="AQ23" s="27"/>
      <c r="AR23" s="26">
        <f>AT23+AU23+AV23+AW23</f>
        <v>0</v>
      </c>
      <c r="AS23" s="27"/>
      <c r="AT23" s="27"/>
      <c r="AU23" s="27">
        <v>0</v>
      </c>
      <c r="AV23" s="27"/>
      <c r="AW23" s="27"/>
      <c r="AX23" s="34">
        <f>AR23/AL23*100</f>
        <v>0</v>
      </c>
      <c r="AY23" s="26">
        <f>BA23+BB23+BC23+BD23</f>
        <v>0</v>
      </c>
      <c r="AZ23" s="27"/>
      <c r="BA23" s="27"/>
      <c r="BB23" s="27">
        <v>0</v>
      </c>
      <c r="BC23" s="27"/>
      <c r="BD23" s="27"/>
      <c r="BE23" s="35">
        <f t="shared" si="125"/>
        <v>0</v>
      </c>
      <c r="BF23" s="26">
        <f>BH23+BI23+BJ23+BK23</f>
        <v>0</v>
      </c>
      <c r="BG23" s="27"/>
      <c r="BH23" s="27"/>
      <c r="BI23" s="27">
        <v>0</v>
      </c>
      <c r="BJ23" s="27"/>
      <c r="BK23" s="27"/>
      <c r="BL23" s="35">
        <f t="shared" si="127"/>
        <v>0</v>
      </c>
      <c r="BM23" s="36">
        <f aca="true" t="shared" si="172" ref="BM23:BM35">BO23+BP23++BQ23+BR23</f>
        <v>10</v>
      </c>
      <c r="BN23" s="36"/>
      <c r="BO23" s="36"/>
      <c r="BP23" s="36">
        <v>10</v>
      </c>
      <c r="BQ23" s="36"/>
      <c r="BR23" s="36"/>
      <c r="BS23" s="36">
        <f>BU23+BV23+BW23+BX23</f>
        <v>0</v>
      </c>
      <c r="BT23" s="36"/>
      <c r="BU23" s="36"/>
      <c r="BV23" s="36">
        <v>0</v>
      </c>
      <c r="BW23" s="36"/>
      <c r="BX23" s="36"/>
      <c r="BY23" s="34">
        <f>BS23/BM23*100</f>
        <v>0</v>
      </c>
      <c r="BZ23" s="36">
        <f>CB23+CC23+CD23+CE23</f>
        <v>0</v>
      </c>
      <c r="CA23" s="36"/>
      <c r="CB23" s="36"/>
      <c r="CC23" s="36">
        <v>0</v>
      </c>
      <c r="CD23" s="36"/>
      <c r="CE23" s="36"/>
      <c r="CF23" s="34">
        <f t="shared" si="130"/>
        <v>0</v>
      </c>
      <c r="CG23" s="36">
        <f>CI23+CJ23+CK23+CL23</f>
        <v>9</v>
      </c>
      <c r="CH23" s="36"/>
      <c r="CI23" s="36"/>
      <c r="CJ23" s="36">
        <v>9</v>
      </c>
      <c r="CK23" s="36"/>
      <c r="CL23" s="36"/>
      <c r="CM23" s="34">
        <f t="shared" si="132"/>
        <v>90</v>
      </c>
      <c r="CN23" s="26">
        <f>CP23+CQ23+CR23+CS23</f>
        <v>41</v>
      </c>
      <c r="CO23" s="27"/>
      <c r="CP23" s="27"/>
      <c r="CQ23" s="27">
        <v>41</v>
      </c>
      <c r="CR23" s="27"/>
      <c r="CS23" s="27"/>
      <c r="CT23" s="26">
        <f>CV23+CW23+CX23+CY23</f>
        <v>0</v>
      </c>
      <c r="CU23" s="27"/>
      <c r="CV23" s="27"/>
      <c r="CW23" s="27"/>
      <c r="CX23" s="27"/>
      <c r="CY23" s="27"/>
      <c r="CZ23" s="35">
        <f t="shared" si="134"/>
        <v>0</v>
      </c>
      <c r="DA23" s="26">
        <f>DC23+DD23+DE23+DF23</f>
        <v>2</v>
      </c>
      <c r="DB23" s="27"/>
      <c r="DC23" s="27"/>
      <c r="DD23" s="27">
        <v>2</v>
      </c>
      <c r="DE23" s="27"/>
      <c r="DF23" s="27"/>
      <c r="DG23" s="14">
        <f t="shared" si="136"/>
        <v>4.878048780487805</v>
      </c>
      <c r="DH23" s="26">
        <f>DJ23+DK23+DL23+DM23</f>
        <v>3</v>
      </c>
      <c r="DI23" s="27"/>
      <c r="DJ23" s="27"/>
      <c r="DK23" s="27">
        <v>3</v>
      </c>
      <c r="DL23" s="27"/>
      <c r="DM23" s="27"/>
      <c r="DN23" s="14">
        <f t="shared" si="138"/>
        <v>7.317073170731707</v>
      </c>
      <c r="DO23" s="36">
        <f>DQ23+DR23+DS23+DT23</f>
        <v>41</v>
      </c>
      <c r="DP23" s="36"/>
      <c r="DQ23" s="36"/>
      <c r="DR23" s="36">
        <v>41</v>
      </c>
      <c r="DS23" s="36"/>
      <c r="DT23" s="36"/>
      <c r="DU23" s="89">
        <f t="shared" si="140"/>
        <v>100</v>
      </c>
      <c r="DV23" s="36">
        <f>DX23+DY23+DZ23+EA23</f>
        <v>29</v>
      </c>
      <c r="DW23" s="36"/>
      <c r="DX23" s="36"/>
      <c r="DY23" s="36">
        <v>29</v>
      </c>
      <c r="DZ23" s="36"/>
      <c r="EA23" s="36"/>
      <c r="EB23" s="36">
        <f>ED23+EE23+EF23+EG23</f>
        <v>0</v>
      </c>
      <c r="EC23" s="36"/>
      <c r="ED23" s="36"/>
      <c r="EE23" s="36"/>
      <c r="EF23" s="36"/>
      <c r="EG23" s="36"/>
      <c r="EH23" s="34">
        <f t="shared" si="142"/>
        <v>0</v>
      </c>
      <c r="EI23" s="36">
        <f>EK23+EL23+EM23+EN23</f>
        <v>2</v>
      </c>
      <c r="EJ23" s="36"/>
      <c r="EK23" s="36"/>
      <c r="EL23" s="36">
        <v>2</v>
      </c>
      <c r="EM23" s="36"/>
      <c r="EN23" s="36"/>
      <c r="EO23" s="89">
        <f t="shared" si="144"/>
        <v>6.896551724137931</v>
      </c>
      <c r="EP23" s="36">
        <f>ER23+ES23+ET23+EU23</f>
        <v>3</v>
      </c>
      <c r="EQ23" s="36"/>
      <c r="ER23" s="36"/>
      <c r="ES23" s="36">
        <v>3</v>
      </c>
      <c r="ET23" s="36"/>
      <c r="EU23" s="36"/>
      <c r="EV23" s="89">
        <f t="shared" si="146"/>
        <v>10.344827586206897</v>
      </c>
      <c r="EW23" s="36">
        <f>EY23+EZ23+FA23+FB23</f>
        <v>6.5</v>
      </c>
      <c r="EX23" s="36"/>
      <c r="EY23" s="36"/>
      <c r="EZ23" s="36">
        <v>6.5</v>
      </c>
      <c r="FA23" s="36"/>
      <c r="FB23" s="36"/>
      <c r="FC23" s="89">
        <f t="shared" si="148"/>
        <v>22.413793103448278</v>
      </c>
      <c r="FD23" s="36">
        <f>FF23+FG23+FH23+FI23</f>
        <v>6.8</v>
      </c>
      <c r="FE23" s="36"/>
      <c r="FF23" s="36"/>
      <c r="FG23" s="36">
        <v>6.8</v>
      </c>
      <c r="FH23" s="36"/>
      <c r="FI23" s="36"/>
      <c r="FJ23" s="89">
        <f t="shared" si="150"/>
        <v>23.448275862068964</v>
      </c>
      <c r="FK23" s="36">
        <f>FM23+FN23+FO23+FP23</f>
        <v>14.8</v>
      </c>
      <c r="FL23" s="36"/>
      <c r="FM23" s="36"/>
      <c r="FN23" s="36">
        <v>14.8</v>
      </c>
      <c r="FO23" s="36"/>
      <c r="FP23" s="36"/>
      <c r="FQ23" s="89">
        <f t="shared" si="152"/>
        <v>51.03448275862069</v>
      </c>
      <c r="FR23" s="36">
        <f>FT23+FU23+FV23+FW23</f>
        <v>14.8</v>
      </c>
      <c r="FS23" s="36"/>
      <c r="FT23" s="36"/>
      <c r="FU23" s="36">
        <v>14.8</v>
      </c>
      <c r="FV23" s="36"/>
      <c r="FW23" s="36"/>
      <c r="FX23" s="89">
        <f t="shared" si="154"/>
        <v>51.03448275862069</v>
      </c>
      <c r="FY23" s="26">
        <f>GA23+GB23+GC23+GD23</f>
        <v>29</v>
      </c>
      <c r="FZ23" s="27"/>
      <c r="GA23" s="27"/>
      <c r="GB23" s="27">
        <v>29</v>
      </c>
      <c r="GC23" s="27"/>
      <c r="GD23" s="27"/>
      <c r="GE23" s="26">
        <f>GG23+GH23+GI23+GJ23</f>
        <v>2.3</v>
      </c>
      <c r="GF23" s="27"/>
      <c r="GG23" s="27"/>
      <c r="GH23" s="27">
        <v>2.3</v>
      </c>
      <c r="GI23" s="27"/>
      <c r="GJ23" s="27"/>
      <c r="GK23" s="14">
        <f t="shared" si="156"/>
        <v>7.93103448275862</v>
      </c>
      <c r="GL23" s="26">
        <f>GN23+GO23+GP23+GQ23</f>
        <v>2.6</v>
      </c>
      <c r="GM23" s="27"/>
      <c r="GN23" s="27"/>
      <c r="GO23" s="27">
        <v>2.6</v>
      </c>
      <c r="GP23" s="27"/>
      <c r="GQ23" s="27"/>
      <c r="GR23" s="14">
        <f t="shared" si="158"/>
        <v>8.96551724137931</v>
      </c>
      <c r="GS23" s="26">
        <f>GU23+GV23+GW23+GX23</f>
        <v>8.9</v>
      </c>
      <c r="GT23" s="27"/>
      <c r="GU23" s="27"/>
      <c r="GV23" s="27">
        <v>8.9</v>
      </c>
      <c r="GW23" s="27"/>
      <c r="GX23" s="27"/>
      <c r="GY23" s="14">
        <f t="shared" si="160"/>
        <v>30.689655172413794</v>
      </c>
      <c r="GZ23" s="26">
        <f>HB23+HC23+HD23+HE23</f>
        <v>8.9</v>
      </c>
      <c r="HA23" s="27"/>
      <c r="HB23" s="27"/>
      <c r="HC23" s="27">
        <v>8.9</v>
      </c>
      <c r="HD23" s="27"/>
      <c r="HE23" s="27"/>
      <c r="HF23" s="14">
        <f t="shared" si="162"/>
        <v>30.689655172413794</v>
      </c>
      <c r="HG23" s="26">
        <f>HI23+HJ23+HK23+HL23</f>
        <v>10</v>
      </c>
      <c r="HH23" s="27"/>
      <c r="HI23" s="27"/>
      <c r="HJ23" s="27">
        <v>10</v>
      </c>
      <c r="HK23" s="27"/>
      <c r="HL23" s="27"/>
      <c r="HM23" s="26">
        <f>HO23+HP23+HQ23+HR23</f>
        <v>2.3</v>
      </c>
      <c r="HN23" s="27"/>
      <c r="HO23" s="27"/>
      <c r="HP23" s="27">
        <v>2.3</v>
      </c>
      <c r="HQ23" s="27"/>
      <c r="HR23" s="27"/>
      <c r="HS23" s="14">
        <f t="shared" si="164"/>
        <v>23</v>
      </c>
      <c r="HT23" s="26">
        <f>HV23+HW23+HX23+HY23</f>
        <v>2.6</v>
      </c>
      <c r="HU23" s="27"/>
      <c r="HV23" s="27"/>
      <c r="HW23" s="27">
        <v>2.6</v>
      </c>
      <c r="HX23" s="27"/>
      <c r="HY23" s="27"/>
      <c r="HZ23" s="14">
        <f t="shared" si="166"/>
        <v>26</v>
      </c>
      <c r="IA23" s="26">
        <f>IC23+ID23+IE23+IF23</f>
        <v>8.9</v>
      </c>
      <c r="IB23" s="27"/>
      <c r="IC23" s="27"/>
      <c r="ID23" s="27">
        <v>8.9</v>
      </c>
      <c r="IE23" s="27"/>
      <c r="IF23" s="27"/>
      <c r="IG23" s="14">
        <f t="shared" si="168"/>
        <v>89</v>
      </c>
      <c r="IH23" s="26">
        <f>IJ23+IK23+IL23+IM23</f>
        <v>1.4</v>
      </c>
      <c r="II23" s="27"/>
      <c r="IJ23" s="27"/>
      <c r="IK23" s="27">
        <v>1.4</v>
      </c>
      <c r="IL23" s="27"/>
      <c r="IM23" s="27"/>
      <c r="IN23" s="14">
        <f t="shared" si="170"/>
        <v>13.999999999999998</v>
      </c>
      <c r="IO23" s="95">
        <v>29</v>
      </c>
    </row>
    <row r="24" spans="2:249" s="8" customFormat="1" ht="91.5" customHeight="1">
      <c r="B24" s="62">
        <v>6</v>
      </c>
      <c r="C24" s="62" t="s">
        <v>81</v>
      </c>
      <c r="D24" s="34">
        <f>E24+F24+G24+H24+I24</f>
        <v>107</v>
      </c>
      <c r="E24" s="36"/>
      <c r="F24" s="36"/>
      <c r="G24" s="36">
        <v>107</v>
      </c>
      <c r="H24" s="36"/>
      <c r="I24" s="36"/>
      <c r="J24" s="34">
        <f aca="true" t="shared" si="173" ref="J24:J35">K24+L24+M24+N24+O24</f>
        <v>0</v>
      </c>
      <c r="K24" s="36"/>
      <c r="L24" s="36"/>
      <c r="M24" s="36"/>
      <c r="N24" s="36"/>
      <c r="O24" s="36"/>
      <c r="P24" s="60">
        <f t="shared" si="116"/>
        <v>0</v>
      </c>
      <c r="Q24" s="34">
        <f aca="true" t="shared" si="174" ref="Q24:Q35">R24+S24+T24+U24+V24</f>
        <v>0</v>
      </c>
      <c r="R24" s="36"/>
      <c r="S24" s="36"/>
      <c r="T24" s="36"/>
      <c r="U24" s="36"/>
      <c r="V24" s="36"/>
      <c r="W24" s="60">
        <f t="shared" si="118"/>
        <v>0</v>
      </c>
      <c r="X24" s="34">
        <f aca="true" t="shared" si="175" ref="X24:X35">Y24+Z24+AA24+AB24+AC24</f>
        <v>87</v>
      </c>
      <c r="Y24" s="36"/>
      <c r="Z24" s="36"/>
      <c r="AA24" s="36">
        <v>87</v>
      </c>
      <c r="AB24" s="36"/>
      <c r="AC24" s="36"/>
      <c r="AD24" s="60">
        <f t="shared" si="120"/>
        <v>81.30841121495327</v>
      </c>
      <c r="AE24" s="34">
        <f>AF24+AG24+AH24+AI24+AJ24</f>
        <v>107</v>
      </c>
      <c r="AF24" s="36"/>
      <c r="AG24" s="36"/>
      <c r="AH24" s="36">
        <v>107</v>
      </c>
      <c r="AI24" s="36"/>
      <c r="AJ24" s="36"/>
      <c r="AK24" s="61">
        <f t="shared" si="122"/>
        <v>100</v>
      </c>
      <c r="AL24" s="26">
        <f t="shared" si="171"/>
        <v>15</v>
      </c>
      <c r="AM24" s="27"/>
      <c r="AN24" s="27"/>
      <c r="AO24" s="27">
        <v>15</v>
      </c>
      <c r="AP24" s="27"/>
      <c r="AQ24" s="27"/>
      <c r="AR24" s="26">
        <f aca="true" t="shared" si="176" ref="AR24:AR35">AT24+AU24+AV24+AW24</f>
        <v>0</v>
      </c>
      <c r="AS24" s="27"/>
      <c r="AT24" s="27"/>
      <c r="AU24" s="27">
        <v>0</v>
      </c>
      <c r="AV24" s="27"/>
      <c r="AW24" s="27"/>
      <c r="AX24" s="34">
        <f aca="true" t="shared" si="177" ref="AX24:AX35">AR24/AL24*100</f>
        <v>0</v>
      </c>
      <c r="AY24" s="26">
        <f aca="true" t="shared" si="178" ref="AY24:AY35">BA24+BB24+BC24+BD24</f>
        <v>0</v>
      </c>
      <c r="AZ24" s="27"/>
      <c r="BA24" s="27"/>
      <c r="BB24" s="27">
        <v>0</v>
      </c>
      <c r="BC24" s="27"/>
      <c r="BD24" s="27"/>
      <c r="BE24" s="35">
        <f t="shared" si="125"/>
        <v>0</v>
      </c>
      <c r="BF24" s="26">
        <f aca="true" t="shared" si="179" ref="BF24:BF35">BH24+BI24+BJ24+BK24</f>
        <v>0</v>
      </c>
      <c r="BG24" s="27"/>
      <c r="BH24" s="27"/>
      <c r="BI24" s="27">
        <v>0</v>
      </c>
      <c r="BJ24" s="27"/>
      <c r="BK24" s="27"/>
      <c r="BL24" s="35">
        <f t="shared" si="127"/>
        <v>0</v>
      </c>
      <c r="BM24" s="36">
        <f t="shared" si="172"/>
        <v>15</v>
      </c>
      <c r="BN24" s="36"/>
      <c r="BO24" s="36"/>
      <c r="BP24" s="36">
        <v>15</v>
      </c>
      <c r="BQ24" s="36"/>
      <c r="BR24" s="36"/>
      <c r="BS24" s="36">
        <f aca="true" t="shared" si="180" ref="BS24:BS35">BU24+BV24+BW24+BX24</f>
        <v>0</v>
      </c>
      <c r="BT24" s="36"/>
      <c r="BU24" s="36"/>
      <c r="BV24" s="36">
        <v>0</v>
      </c>
      <c r="BW24" s="36"/>
      <c r="BX24" s="36"/>
      <c r="BY24" s="34">
        <f aca="true" t="shared" si="181" ref="BY24:BY35">BS24/BM24*100</f>
        <v>0</v>
      </c>
      <c r="BZ24" s="36">
        <f aca="true" t="shared" si="182" ref="BZ24:BZ35">CB24+CC24+CD24+CE24</f>
        <v>0</v>
      </c>
      <c r="CA24" s="36"/>
      <c r="CB24" s="36"/>
      <c r="CC24" s="36">
        <v>0</v>
      </c>
      <c r="CD24" s="36"/>
      <c r="CE24" s="36"/>
      <c r="CF24" s="34">
        <f t="shared" si="130"/>
        <v>0</v>
      </c>
      <c r="CG24" s="36">
        <f aca="true" t="shared" si="183" ref="CG24:CG35">CI24+CJ24+CK24+CL24</f>
        <v>6.1</v>
      </c>
      <c r="CH24" s="36"/>
      <c r="CI24" s="36"/>
      <c r="CJ24" s="36">
        <v>6.1</v>
      </c>
      <c r="CK24" s="36"/>
      <c r="CL24" s="36"/>
      <c r="CM24" s="34">
        <f t="shared" si="132"/>
        <v>40.666666666666664</v>
      </c>
      <c r="CN24" s="26">
        <v>10</v>
      </c>
      <c r="CO24" s="27"/>
      <c r="CP24" s="27"/>
      <c r="CQ24" s="27">
        <v>10</v>
      </c>
      <c r="CR24" s="27"/>
      <c r="CS24" s="27"/>
      <c r="CT24" s="26">
        <f aca="true" t="shared" si="184" ref="CT24:CT35">CV24+CW24+CX24+CY24</f>
        <v>0</v>
      </c>
      <c r="CU24" s="27"/>
      <c r="CV24" s="27"/>
      <c r="CW24" s="27"/>
      <c r="CX24" s="27"/>
      <c r="CY24" s="27"/>
      <c r="CZ24" s="35">
        <f t="shared" si="134"/>
        <v>0</v>
      </c>
      <c r="DA24" s="26">
        <f aca="true" t="shared" si="185" ref="DA24:DA35">DC24+DD24+DE24+DF24</f>
        <v>3</v>
      </c>
      <c r="DB24" s="27"/>
      <c r="DC24" s="27"/>
      <c r="DD24" s="27">
        <v>3</v>
      </c>
      <c r="DE24" s="27"/>
      <c r="DF24" s="27"/>
      <c r="DG24" s="14">
        <f t="shared" si="136"/>
        <v>30</v>
      </c>
      <c r="DH24" s="26">
        <f aca="true" t="shared" si="186" ref="DH24:DH35">DJ24+DK24+DL24+DM24</f>
        <v>3</v>
      </c>
      <c r="DI24" s="27"/>
      <c r="DJ24" s="27"/>
      <c r="DK24" s="27">
        <v>3</v>
      </c>
      <c r="DL24" s="27"/>
      <c r="DM24" s="27"/>
      <c r="DN24" s="14">
        <f t="shared" si="138"/>
        <v>30</v>
      </c>
      <c r="DO24" s="36">
        <f aca="true" t="shared" si="187" ref="DO24:DO35">DQ24+DR24+DS24+DT24</f>
        <v>4.7</v>
      </c>
      <c r="DP24" s="36"/>
      <c r="DQ24" s="36"/>
      <c r="DR24" s="36">
        <v>4.7</v>
      </c>
      <c r="DS24" s="36"/>
      <c r="DT24" s="36"/>
      <c r="DU24" s="89">
        <f t="shared" si="140"/>
        <v>47</v>
      </c>
      <c r="DV24" s="36">
        <f>DX24+DY24+DZ24+EA24</f>
        <v>25</v>
      </c>
      <c r="DW24" s="36"/>
      <c r="DX24" s="36"/>
      <c r="DY24" s="36">
        <v>25</v>
      </c>
      <c r="DZ24" s="36"/>
      <c r="EA24" s="36"/>
      <c r="EB24" s="36">
        <f aca="true" t="shared" si="188" ref="EB24:EB35">ED24+EE24+EF24+EG24</f>
        <v>0</v>
      </c>
      <c r="EC24" s="36"/>
      <c r="ED24" s="36"/>
      <c r="EE24" s="36"/>
      <c r="EF24" s="36"/>
      <c r="EG24" s="36"/>
      <c r="EH24" s="34">
        <f t="shared" si="142"/>
        <v>0</v>
      </c>
      <c r="EI24" s="36">
        <f aca="true" t="shared" si="189" ref="EI24:EI35">EK24+EL24+EM24+EN24</f>
        <v>3</v>
      </c>
      <c r="EJ24" s="36"/>
      <c r="EK24" s="36"/>
      <c r="EL24" s="36">
        <v>3</v>
      </c>
      <c r="EM24" s="36"/>
      <c r="EN24" s="36"/>
      <c r="EO24" s="89">
        <f t="shared" si="144"/>
        <v>12</v>
      </c>
      <c r="EP24" s="36">
        <f aca="true" t="shared" si="190" ref="EP24:EP35">ER24+ES24+ET24+EU24</f>
        <v>3</v>
      </c>
      <c r="EQ24" s="36"/>
      <c r="ER24" s="36"/>
      <c r="ES24" s="36">
        <v>3</v>
      </c>
      <c r="ET24" s="36"/>
      <c r="EU24" s="36"/>
      <c r="EV24" s="89">
        <f t="shared" si="146"/>
        <v>12</v>
      </c>
      <c r="EW24" s="36">
        <f aca="true" t="shared" si="191" ref="EW24:EW35">EY24+EZ24+FA24+FB24</f>
        <v>0.6</v>
      </c>
      <c r="EX24" s="36"/>
      <c r="EY24" s="36"/>
      <c r="EZ24" s="36">
        <v>0.6</v>
      </c>
      <c r="FA24" s="36"/>
      <c r="FB24" s="36"/>
      <c r="FC24" s="89">
        <f t="shared" si="148"/>
        <v>2.4</v>
      </c>
      <c r="FD24" s="36">
        <f aca="true" t="shared" si="192" ref="FD24:FD35">FF24+FG24+FH24+FI24</f>
        <v>0.9</v>
      </c>
      <c r="FE24" s="36"/>
      <c r="FF24" s="36"/>
      <c r="FG24" s="36">
        <v>0.9</v>
      </c>
      <c r="FH24" s="36"/>
      <c r="FI24" s="36"/>
      <c r="FJ24" s="89">
        <f t="shared" si="150"/>
        <v>3.6000000000000005</v>
      </c>
      <c r="FK24" s="36">
        <f aca="true" t="shared" si="193" ref="FK24:FK35">FM24+FN24+FO24+FP24</f>
        <v>25</v>
      </c>
      <c r="FL24" s="36"/>
      <c r="FM24" s="36"/>
      <c r="FN24" s="36">
        <v>25</v>
      </c>
      <c r="FO24" s="36"/>
      <c r="FP24" s="36"/>
      <c r="FQ24" s="89">
        <f t="shared" si="152"/>
        <v>100</v>
      </c>
      <c r="FR24" s="36">
        <f aca="true" t="shared" si="194" ref="FR24:FR35">FT24+FU24+FV24+FW24</f>
        <v>25</v>
      </c>
      <c r="FS24" s="36"/>
      <c r="FT24" s="36"/>
      <c r="FU24" s="36">
        <v>25</v>
      </c>
      <c r="FV24" s="36"/>
      <c r="FW24" s="36"/>
      <c r="FX24" s="89">
        <f t="shared" si="154"/>
        <v>100</v>
      </c>
      <c r="FY24" s="26">
        <f>GA24+GB24+GC24+GD24</f>
        <v>21</v>
      </c>
      <c r="FZ24" s="27"/>
      <c r="GA24" s="27"/>
      <c r="GB24" s="27">
        <v>21</v>
      </c>
      <c r="GC24" s="27"/>
      <c r="GD24" s="27"/>
      <c r="GE24" s="26">
        <f aca="true" t="shared" si="195" ref="GE24:GE35">GG24+GH24+GI24+GJ24</f>
        <v>0.6</v>
      </c>
      <c r="GF24" s="27"/>
      <c r="GG24" s="27"/>
      <c r="GH24" s="27">
        <v>0.6</v>
      </c>
      <c r="GI24" s="27"/>
      <c r="GJ24" s="27"/>
      <c r="GK24" s="14">
        <f t="shared" si="156"/>
        <v>2.857142857142857</v>
      </c>
      <c r="GL24" s="26">
        <f aca="true" t="shared" si="196" ref="GL24:GL35">GN24+GO24+GP24+GQ24</f>
        <v>0.9</v>
      </c>
      <c r="GM24" s="27"/>
      <c r="GN24" s="27"/>
      <c r="GO24" s="27">
        <v>0.9</v>
      </c>
      <c r="GP24" s="27"/>
      <c r="GQ24" s="27"/>
      <c r="GR24" s="14">
        <f t="shared" si="158"/>
        <v>4.285714285714286</v>
      </c>
      <c r="GS24" s="26">
        <f aca="true" t="shared" si="197" ref="GS24:GS35">GU24+GV24+GW24+GX24</f>
        <v>7.9</v>
      </c>
      <c r="GT24" s="27"/>
      <c r="GU24" s="27"/>
      <c r="GV24" s="27">
        <v>7.9</v>
      </c>
      <c r="GW24" s="27"/>
      <c r="GX24" s="27"/>
      <c r="GY24" s="14">
        <f t="shared" si="160"/>
        <v>37.61904761904762</v>
      </c>
      <c r="GZ24" s="26">
        <f aca="true" t="shared" si="198" ref="GZ24:GZ35">HB24+HC24+HD24+HE24</f>
        <v>7.9</v>
      </c>
      <c r="HA24" s="27"/>
      <c r="HB24" s="27"/>
      <c r="HC24" s="27">
        <v>7.9</v>
      </c>
      <c r="HD24" s="27"/>
      <c r="HE24" s="27"/>
      <c r="HF24" s="14">
        <f t="shared" si="162"/>
        <v>37.61904761904762</v>
      </c>
      <c r="HG24" s="26">
        <f aca="true" t="shared" si="199" ref="HG24:HG35">HI24+HJ24+HK24+HL24</f>
        <v>10</v>
      </c>
      <c r="HH24" s="27"/>
      <c r="HI24" s="27"/>
      <c r="HJ24" s="27">
        <v>10</v>
      </c>
      <c r="HK24" s="27"/>
      <c r="HL24" s="27"/>
      <c r="HM24" s="26">
        <f aca="true" t="shared" si="200" ref="HM24:HM35">HO24+HP24+HQ24+HR24</f>
        <v>0.6</v>
      </c>
      <c r="HN24" s="27"/>
      <c r="HO24" s="27"/>
      <c r="HP24" s="27">
        <v>0.6</v>
      </c>
      <c r="HQ24" s="27"/>
      <c r="HR24" s="27"/>
      <c r="HS24" s="14">
        <f t="shared" si="164"/>
        <v>6</v>
      </c>
      <c r="HT24" s="26">
        <f aca="true" t="shared" si="201" ref="HT24:HT35">HV24+HW24+HX24+HY24</f>
        <v>0.9</v>
      </c>
      <c r="HU24" s="27"/>
      <c r="HV24" s="27"/>
      <c r="HW24" s="27">
        <v>0.9</v>
      </c>
      <c r="HX24" s="27"/>
      <c r="HY24" s="27"/>
      <c r="HZ24" s="14">
        <f t="shared" si="166"/>
        <v>9</v>
      </c>
      <c r="IA24" s="26">
        <f aca="true" t="shared" si="202" ref="IA24:IA35">IC24+ID24+IE24+IF24</f>
        <v>7.9</v>
      </c>
      <c r="IB24" s="27"/>
      <c r="IC24" s="27"/>
      <c r="ID24" s="27">
        <v>7.9</v>
      </c>
      <c r="IE24" s="27"/>
      <c r="IF24" s="27"/>
      <c r="IG24" s="14">
        <f t="shared" si="168"/>
        <v>79</v>
      </c>
      <c r="IH24" s="26">
        <f>IJ24+IK24+IL24+IM24</f>
        <v>2.2</v>
      </c>
      <c r="II24" s="27"/>
      <c r="IJ24" s="27"/>
      <c r="IK24" s="27">
        <v>2.2</v>
      </c>
      <c r="IL24" s="27"/>
      <c r="IM24" s="27"/>
      <c r="IN24" s="14">
        <f t="shared" si="170"/>
        <v>22.000000000000004</v>
      </c>
      <c r="IO24" s="95">
        <v>21</v>
      </c>
    </row>
    <row r="25" spans="1:249" s="8" customFormat="1" ht="58.5" customHeight="1">
      <c r="A25" s="20"/>
      <c r="B25" s="11">
        <v>7</v>
      </c>
      <c r="C25" s="11" t="s">
        <v>16</v>
      </c>
      <c r="D25" s="34">
        <f aca="true" t="shared" si="203" ref="D25:D35">E25+F25+G25+H25+I25</f>
        <v>10</v>
      </c>
      <c r="E25" s="36"/>
      <c r="F25" s="36"/>
      <c r="G25" s="36">
        <v>10</v>
      </c>
      <c r="H25" s="36"/>
      <c r="I25" s="36"/>
      <c r="J25" s="34">
        <f t="shared" si="173"/>
        <v>0</v>
      </c>
      <c r="K25" s="36"/>
      <c r="L25" s="36"/>
      <c r="M25" s="36"/>
      <c r="N25" s="36"/>
      <c r="O25" s="36"/>
      <c r="P25" s="60">
        <f t="shared" si="116"/>
        <v>0</v>
      </c>
      <c r="Q25" s="34">
        <f t="shared" si="174"/>
        <v>0</v>
      </c>
      <c r="R25" s="36"/>
      <c r="S25" s="36"/>
      <c r="T25" s="36"/>
      <c r="U25" s="36"/>
      <c r="V25" s="36"/>
      <c r="W25" s="60">
        <f t="shared" si="118"/>
        <v>0</v>
      </c>
      <c r="X25" s="34">
        <f t="shared" si="175"/>
        <v>0</v>
      </c>
      <c r="Y25" s="36"/>
      <c r="Z25" s="36"/>
      <c r="AA25" s="36">
        <v>0</v>
      </c>
      <c r="AB25" s="36"/>
      <c r="AC25" s="36"/>
      <c r="AD25" s="60">
        <f t="shared" si="120"/>
        <v>0</v>
      </c>
      <c r="AE25" s="34">
        <f>AF25+AG25+AH25+AI25+AJ25</f>
        <v>10</v>
      </c>
      <c r="AF25" s="36"/>
      <c r="AG25" s="36"/>
      <c r="AH25" s="36">
        <v>10</v>
      </c>
      <c r="AI25" s="36"/>
      <c r="AJ25" s="36"/>
      <c r="AK25" s="61">
        <f t="shared" si="122"/>
        <v>100</v>
      </c>
      <c r="AL25" s="26">
        <f t="shared" si="171"/>
        <v>10</v>
      </c>
      <c r="AM25" s="27"/>
      <c r="AN25" s="27"/>
      <c r="AO25" s="27">
        <v>10</v>
      </c>
      <c r="AP25" s="27"/>
      <c r="AQ25" s="27"/>
      <c r="AR25" s="26">
        <f t="shared" si="176"/>
        <v>0</v>
      </c>
      <c r="AS25" s="27"/>
      <c r="AT25" s="27"/>
      <c r="AU25" s="27">
        <v>0</v>
      </c>
      <c r="AV25" s="27"/>
      <c r="AW25" s="27"/>
      <c r="AX25" s="34">
        <f t="shared" si="177"/>
        <v>0</v>
      </c>
      <c r="AY25" s="26">
        <f t="shared" si="178"/>
        <v>0</v>
      </c>
      <c r="AZ25" s="27"/>
      <c r="BA25" s="27"/>
      <c r="BB25" s="27">
        <v>0</v>
      </c>
      <c r="BC25" s="27"/>
      <c r="BD25" s="27"/>
      <c r="BE25" s="35">
        <f t="shared" si="125"/>
        <v>0</v>
      </c>
      <c r="BF25" s="26">
        <f t="shared" si="179"/>
        <v>0</v>
      </c>
      <c r="BG25" s="27"/>
      <c r="BH25" s="27"/>
      <c r="BI25" s="27">
        <v>0</v>
      </c>
      <c r="BJ25" s="27"/>
      <c r="BK25" s="27"/>
      <c r="BL25" s="35">
        <f t="shared" si="127"/>
        <v>0</v>
      </c>
      <c r="BM25" s="36">
        <f t="shared" si="172"/>
        <v>10</v>
      </c>
      <c r="BN25" s="36"/>
      <c r="BO25" s="36"/>
      <c r="BP25" s="36">
        <v>10</v>
      </c>
      <c r="BQ25" s="36"/>
      <c r="BR25" s="36"/>
      <c r="BS25" s="36">
        <f t="shared" si="180"/>
        <v>0</v>
      </c>
      <c r="BT25" s="36"/>
      <c r="BU25" s="36"/>
      <c r="BV25" s="36">
        <v>0</v>
      </c>
      <c r="BW25" s="36"/>
      <c r="BX25" s="36"/>
      <c r="BY25" s="34">
        <f t="shared" si="181"/>
        <v>0</v>
      </c>
      <c r="BZ25" s="36">
        <f t="shared" si="182"/>
        <v>0</v>
      </c>
      <c r="CA25" s="36"/>
      <c r="CB25" s="36"/>
      <c r="CC25" s="36">
        <v>0</v>
      </c>
      <c r="CD25" s="36"/>
      <c r="CE25" s="36"/>
      <c r="CF25" s="34">
        <f t="shared" si="130"/>
        <v>0</v>
      </c>
      <c r="CG25" s="36">
        <f t="shared" si="183"/>
        <v>10</v>
      </c>
      <c r="CH25" s="36"/>
      <c r="CI25" s="36"/>
      <c r="CJ25" s="36">
        <v>10</v>
      </c>
      <c r="CK25" s="36"/>
      <c r="CL25" s="36"/>
      <c r="CM25" s="34">
        <f t="shared" si="132"/>
        <v>100</v>
      </c>
      <c r="CN25" s="26">
        <f aca="true" t="shared" si="204" ref="CN25:CN35">CP25+CQ25+CR25+CS25</f>
        <v>91.2</v>
      </c>
      <c r="CO25" s="27"/>
      <c r="CP25" s="27"/>
      <c r="CQ25" s="27">
        <v>91.2</v>
      </c>
      <c r="CR25" s="27"/>
      <c r="CS25" s="27"/>
      <c r="CT25" s="26">
        <f t="shared" si="184"/>
        <v>0</v>
      </c>
      <c r="CU25" s="27"/>
      <c r="CV25" s="27"/>
      <c r="CW25" s="27"/>
      <c r="CX25" s="27"/>
      <c r="CY25" s="27"/>
      <c r="CZ25" s="35">
        <f t="shared" si="134"/>
        <v>0</v>
      </c>
      <c r="DA25" s="26">
        <f t="shared" si="185"/>
        <v>15</v>
      </c>
      <c r="DB25" s="27"/>
      <c r="DC25" s="27"/>
      <c r="DD25" s="27">
        <v>15</v>
      </c>
      <c r="DE25" s="27"/>
      <c r="DF25" s="27"/>
      <c r="DG25" s="14">
        <f t="shared" si="136"/>
        <v>16.44736842105263</v>
      </c>
      <c r="DH25" s="26">
        <f t="shared" si="186"/>
        <v>15</v>
      </c>
      <c r="DI25" s="27"/>
      <c r="DJ25" s="27"/>
      <c r="DK25" s="27">
        <v>15</v>
      </c>
      <c r="DL25" s="27"/>
      <c r="DM25" s="27"/>
      <c r="DN25" s="14">
        <f t="shared" si="138"/>
        <v>16.44736842105263</v>
      </c>
      <c r="DO25" s="36">
        <f t="shared" si="187"/>
        <v>91.2</v>
      </c>
      <c r="DP25" s="36"/>
      <c r="DQ25" s="36"/>
      <c r="DR25" s="36">
        <v>91.2</v>
      </c>
      <c r="DS25" s="36"/>
      <c r="DT25" s="36"/>
      <c r="DU25" s="89">
        <f t="shared" si="140"/>
        <v>100</v>
      </c>
      <c r="DV25" s="36">
        <f aca="true" t="shared" si="205" ref="DV25:DV35">DX25+DY25+DZ25+EA25</f>
        <v>15</v>
      </c>
      <c r="DW25" s="36"/>
      <c r="DX25" s="36"/>
      <c r="DY25" s="36">
        <v>15</v>
      </c>
      <c r="DZ25" s="36"/>
      <c r="EA25" s="36"/>
      <c r="EB25" s="36">
        <f t="shared" si="188"/>
        <v>0</v>
      </c>
      <c r="EC25" s="36"/>
      <c r="ED25" s="36"/>
      <c r="EE25" s="36"/>
      <c r="EF25" s="36"/>
      <c r="EG25" s="36"/>
      <c r="EH25" s="34">
        <f t="shared" si="142"/>
        <v>0</v>
      </c>
      <c r="EI25" s="36">
        <f t="shared" si="189"/>
        <v>15</v>
      </c>
      <c r="EJ25" s="36"/>
      <c r="EK25" s="36"/>
      <c r="EL25" s="36">
        <v>15</v>
      </c>
      <c r="EM25" s="36"/>
      <c r="EN25" s="36"/>
      <c r="EO25" s="89">
        <f t="shared" si="144"/>
        <v>100</v>
      </c>
      <c r="EP25" s="36">
        <f t="shared" si="190"/>
        <v>15</v>
      </c>
      <c r="EQ25" s="36"/>
      <c r="ER25" s="36"/>
      <c r="ES25" s="36">
        <v>15</v>
      </c>
      <c r="ET25" s="36"/>
      <c r="EU25" s="36"/>
      <c r="EV25" s="89">
        <f t="shared" si="146"/>
        <v>100</v>
      </c>
      <c r="EW25" s="36">
        <f t="shared" si="191"/>
        <v>0</v>
      </c>
      <c r="EX25" s="36"/>
      <c r="EY25" s="36"/>
      <c r="EZ25" s="36">
        <v>0</v>
      </c>
      <c r="FA25" s="36"/>
      <c r="FB25" s="36"/>
      <c r="FC25" s="89">
        <f t="shared" si="148"/>
        <v>0</v>
      </c>
      <c r="FD25" s="36">
        <f t="shared" si="192"/>
        <v>0</v>
      </c>
      <c r="FE25" s="36"/>
      <c r="FF25" s="36"/>
      <c r="FG25" s="36">
        <v>0</v>
      </c>
      <c r="FH25" s="36"/>
      <c r="FI25" s="36"/>
      <c r="FJ25" s="89">
        <f t="shared" si="150"/>
        <v>0</v>
      </c>
      <c r="FK25" s="36">
        <f t="shared" si="193"/>
        <v>2</v>
      </c>
      <c r="FL25" s="36"/>
      <c r="FM25" s="36"/>
      <c r="FN25" s="36">
        <v>2</v>
      </c>
      <c r="FO25" s="36"/>
      <c r="FP25" s="36"/>
      <c r="FQ25" s="89">
        <f t="shared" si="152"/>
        <v>13.333333333333334</v>
      </c>
      <c r="FR25" s="36">
        <f t="shared" si="194"/>
        <v>2</v>
      </c>
      <c r="FS25" s="36"/>
      <c r="FT25" s="36"/>
      <c r="FU25" s="36">
        <v>2</v>
      </c>
      <c r="FV25" s="36"/>
      <c r="FW25" s="36"/>
      <c r="FX25" s="89">
        <f t="shared" si="154"/>
        <v>13.333333333333334</v>
      </c>
      <c r="FY25" s="26">
        <f aca="true" t="shared" si="206" ref="FY25:FY35">GA25+GB25+GC25+GD25</f>
        <v>15</v>
      </c>
      <c r="FZ25" s="27"/>
      <c r="GA25" s="27"/>
      <c r="GB25" s="27">
        <v>15</v>
      </c>
      <c r="GC25" s="27"/>
      <c r="GD25" s="27"/>
      <c r="GE25" s="26">
        <f t="shared" si="195"/>
        <v>0</v>
      </c>
      <c r="GF25" s="27"/>
      <c r="GG25" s="27"/>
      <c r="GH25" s="27">
        <v>0</v>
      </c>
      <c r="GI25" s="27"/>
      <c r="GJ25" s="27"/>
      <c r="GK25" s="14">
        <f t="shared" si="156"/>
        <v>0</v>
      </c>
      <c r="GL25" s="26">
        <f t="shared" si="196"/>
        <v>0</v>
      </c>
      <c r="GM25" s="27"/>
      <c r="GN25" s="27"/>
      <c r="GO25" s="27">
        <v>0</v>
      </c>
      <c r="GP25" s="27"/>
      <c r="GQ25" s="27"/>
      <c r="GR25" s="14">
        <f t="shared" si="158"/>
        <v>0</v>
      </c>
      <c r="GS25" s="26">
        <f t="shared" si="197"/>
        <v>3.5</v>
      </c>
      <c r="GT25" s="27"/>
      <c r="GU25" s="27"/>
      <c r="GV25" s="27">
        <v>3.5</v>
      </c>
      <c r="GW25" s="27"/>
      <c r="GX25" s="27"/>
      <c r="GY25" s="14">
        <f t="shared" si="160"/>
        <v>23.333333333333332</v>
      </c>
      <c r="GZ25" s="26">
        <f t="shared" si="198"/>
        <v>3.5</v>
      </c>
      <c r="HA25" s="27"/>
      <c r="HB25" s="27"/>
      <c r="HC25" s="27">
        <v>3.5</v>
      </c>
      <c r="HD25" s="27"/>
      <c r="HE25" s="27"/>
      <c r="HF25" s="14">
        <f t="shared" si="162"/>
        <v>23.333333333333332</v>
      </c>
      <c r="HG25" s="26">
        <f t="shared" si="199"/>
        <v>5</v>
      </c>
      <c r="HH25" s="27"/>
      <c r="HI25" s="27"/>
      <c r="HJ25" s="27">
        <v>5</v>
      </c>
      <c r="HK25" s="27"/>
      <c r="HL25" s="27"/>
      <c r="HM25" s="26">
        <f t="shared" si="200"/>
        <v>0</v>
      </c>
      <c r="HN25" s="27"/>
      <c r="HO25" s="27"/>
      <c r="HP25" s="27">
        <v>0</v>
      </c>
      <c r="HQ25" s="27"/>
      <c r="HR25" s="27"/>
      <c r="HS25" s="14">
        <f t="shared" si="164"/>
        <v>0</v>
      </c>
      <c r="HT25" s="26">
        <f t="shared" si="201"/>
        <v>0</v>
      </c>
      <c r="HU25" s="27"/>
      <c r="HV25" s="27"/>
      <c r="HW25" s="27">
        <v>0</v>
      </c>
      <c r="HX25" s="27"/>
      <c r="HY25" s="27"/>
      <c r="HZ25" s="14">
        <f t="shared" si="166"/>
        <v>0</v>
      </c>
      <c r="IA25" s="26">
        <f t="shared" si="202"/>
        <v>3.5</v>
      </c>
      <c r="IB25" s="27"/>
      <c r="IC25" s="27"/>
      <c r="ID25" s="27">
        <v>3.5</v>
      </c>
      <c r="IE25" s="27"/>
      <c r="IF25" s="27"/>
      <c r="IG25" s="14">
        <f t="shared" si="168"/>
        <v>70</v>
      </c>
      <c r="IH25" s="26">
        <v>0</v>
      </c>
      <c r="II25" s="27"/>
      <c r="IJ25" s="27"/>
      <c r="IK25" s="27">
        <v>0</v>
      </c>
      <c r="IL25" s="27"/>
      <c r="IM25" s="27"/>
      <c r="IN25" s="14">
        <f t="shared" si="170"/>
        <v>0</v>
      </c>
      <c r="IO25" s="95">
        <v>15</v>
      </c>
    </row>
    <row r="26" spans="1:249" s="32" customFormat="1" ht="54" customHeight="1">
      <c r="A26" s="25"/>
      <c r="B26" s="88">
        <v>8</v>
      </c>
      <c r="C26" s="88" t="s">
        <v>49</v>
      </c>
      <c r="D26" s="89">
        <f t="shared" si="203"/>
        <v>152.9</v>
      </c>
      <c r="E26" s="38"/>
      <c r="F26" s="38"/>
      <c r="G26" s="38">
        <v>152.9</v>
      </c>
      <c r="H26" s="38"/>
      <c r="I26" s="38"/>
      <c r="J26" s="89">
        <f t="shared" si="173"/>
        <v>0</v>
      </c>
      <c r="K26" s="38"/>
      <c r="L26" s="38"/>
      <c r="M26" s="38"/>
      <c r="N26" s="38"/>
      <c r="O26" s="38"/>
      <c r="P26" s="52">
        <f t="shared" si="116"/>
        <v>0</v>
      </c>
      <c r="Q26" s="89">
        <f t="shared" si="174"/>
        <v>0</v>
      </c>
      <c r="R26" s="38"/>
      <c r="S26" s="38"/>
      <c r="T26" s="38"/>
      <c r="U26" s="38"/>
      <c r="V26" s="38"/>
      <c r="W26" s="52">
        <f t="shared" si="118"/>
        <v>0</v>
      </c>
      <c r="X26" s="89">
        <v>142.9</v>
      </c>
      <c r="Y26" s="38"/>
      <c r="Z26" s="38"/>
      <c r="AA26" s="38">
        <v>142.9</v>
      </c>
      <c r="AB26" s="38"/>
      <c r="AC26" s="38"/>
      <c r="AD26" s="52">
        <f t="shared" si="120"/>
        <v>93.4597776324395</v>
      </c>
      <c r="AE26" s="89">
        <f>AF26+AG26+AH26+AI26+AJ26</f>
        <v>152.9</v>
      </c>
      <c r="AF26" s="38"/>
      <c r="AG26" s="38"/>
      <c r="AH26" s="38">
        <v>152.9</v>
      </c>
      <c r="AI26" s="38"/>
      <c r="AJ26" s="38"/>
      <c r="AK26" s="53">
        <f t="shared" si="122"/>
        <v>100</v>
      </c>
      <c r="AL26" s="33">
        <f t="shared" si="171"/>
        <v>10</v>
      </c>
      <c r="AM26" s="38"/>
      <c r="AN26" s="38"/>
      <c r="AO26" s="38">
        <v>10</v>
      </c>
      <c r="AP26" s="38"/>
      <c r="AQ26" s="38"/>
      <c r="AR26" s="33">
        <f t="shared" si="176"/>
        <v>0</v>
      </c>
      <c r="AS26" s="38"/>
      <c r="AT26" s="38"/>
      <c r="AU26" s="38">
        <v>0</v>
      </c>
      <c r="AV26" s="38"/>
      <c r="AW26" s="38"/>
      <c r="AX26" s="89">
        <f t="shared" si="177"/>
        <v>0</v>
      </c>
      <c r="AY26" s="33">
        <f t="shared" si="178"/>
        <v>0</v>
      </c>
      <c r="AZ26" s="38"/>
      <c r="BA26" s="38"/>
      <c r="BB26" s="38">
        <v>0</v>
      </c>
      <c r="BC26" s="38"/>
      <c r="BD26" s="38"/>
      <c r="BE26" s="14">
        <f t="shared" si="125"/>
        <v>0</v>
      </c>
      <c r="BF26" s="33">
        <f t="shared" si="179"/>
        <v>0</v>
      </c>
      <c r="BG26" s="38"/>
      <c r="BH26" s="38"/>
      <c r="BI26" s="38">
        <v>0</v>
      </c>
      <c r="BJ26" s="38"/>
      <c r="BK26" s="38"/>
      <c r="BL26" s="14">
        <f t="shared" si="127"/>
        <v>0</v>
      </c>
      <c r="BM26" s="38">
        <f t="shared" si="172"/>
        <v>10</v>
      </c>
      <c r="BN26" s="38"/>
      <c r="BO26" s="38"/>
      <c r="BP26" s="38">
        <v>10</v>
      </c>
      <c r="BQ26" s="38"/>
      <c r="BR26" s="38"/>
      <c r="BS26" s="38">
        <f t="shared" si="180"/>
        <v>0</v>
      </c>
      <c r="BT26" s="38"/>
      <c r="BU26" s="38"/>
      <c r="BV26" s="38">
        <v>0</v>
      </c>
      <c r="BW26" s="38"/>
      <c r="BX26" s="38"/>
      <c r="BY26" s="89">
        <f t="shared" si="181"/>
        <v>0</v>
      </c>
      <c r="BZ26" s="38">
        <f t="shared" si="182"/>
        <v>0</v>
      </c>
      <c r="CA26" s="38"/>
      <c r="CB26" s="38"/>
      <c r="CC26" s="38">
        <v>0</v>
      </c>
      <c r="CD26" s="38"/>
      <c r="CE26" s="38"/>
      <c r="CF26" s="89">
        <f t="shared" si="130"/>
        <v>0</v>
      </c>
      <c r="CG26" s="38">
        <f t="shared" si="183"/>
        <v>5.3</v>
      </c>
      <c r="CH26" s="38"/>
      <c r="CI26" s="38"/>
      <c r="CJ26" s="38">
        <v>5.3</v>
      </c>
      <c r="CK26" s="38"/>
      <c r="CL26" s="38"/>
      <c r="CM26" s="89">
        <f t="shared" si="132"/>
        <v>53</v>
      </c>
      <c r="CN26" s="33">
        <f t="shared" si="204"/>
        <v>15</v>
      </c>
      <c r="CO26" s="38"/>
      <c r="CP26" s="38"/>
      <c r="CQ26" s="38">
        <v>15</v>
      </c>
      <c r="CR26" s="38"/>
      <c r="CS26" s="38"/>
      <c r="CT26" s="33">
        <f t="shared" si="184"/>
        <v>0</v>
      </c>
      <c r="CU26" s="38"/>
      <c r="CV26" s="38"/>
      <c r="CW26" s="38"/>
      <c r="CX26" s="38"/>
      <c r="CY26" s="38"/>
      <c r="CZ26" s="14">
        <f t="shared" si="134"/>
        <v>0</v>
      </c>
      <c r="DA26" s="33">
        <f t="shared" si="185"/>
        <v>2</v>
      </c>
      <c r="DB26" s="38"/>
      <c r="DC26" s="38"/>
      <c r="DD26" s="38">
        <v>2</v>
      </c>
      <c r="DE26" s="38"/>
      <c r="DF26" s="38"/>
      <c r="DG26" s="14">
        <f t="shared" si="136"/>
        <v>13.333333333333334</v>
      </c>
      <c r="DH26" s="33">
        <f t="shared" si="186"/>
        <v>3</v>
      </c>
      <c r="DI26" s="38"/>
      <c r="DJ26" s="38"/>
      <c r="DK26" s="38">
        <v>3</v>
      </c>
      <c r="DL26" s="38"/>
      <c r="DM26" s="38"/>
      <c r="DN26" s="14">
        <f t="shared" si="138"/>
        <v>20</v>
      </c>
      <c r="DO26" s="38">
        <f t="shared" si="187"/>
        <v>3.5</v>
      </c>
      <c r="DP26" s="38"/>
      <c r="DQ26" s="38"/>
      <c r="DR26" s="38">
        <v>3.5</v>
      </c>
      <c r="DS26" s="38"/>
      <c r="DT26" s="38"/>
      <c r="DU26" s="89">
        <f t="shared" si="140"/>
        <v>23.333333333333332</v>
      </c>
      <c r="DV26" s="38">
        <f t="shared" si="205"/>
        <v>21</v>
      </c>
      <c r="DW26" s="38"/>
      <c r="DX26" s="38"/>
      <c r="DY26" s="38">
        <v>21</v>
      </c>
      <c r="DZ26" s="38"/>
      <c r="EA26" s="38"/>
      <c r="EB26" s="38">
        <f t="shared" si="188"/>
        <v>0</v>
      </c>
      <c r="EC26" s="38"/>
      <c r="ED26" s="38"/>
      <c r="EE26" s="38"/>
      <c r="EF26" s="38"/>
      <c r="EG26" s="38"/>
      <c r="EH26" s="89">
        <f t="shared" si="142"/>
        <v>0</v>
      </c>
      <c r="EI26" s="38">
        <f t="shared" si="189"/>
        <v>2</v>
      </c>
      <c r="EJ26" s="38"/>
      <c r="EK26" s="38"/>
      <c r="EL26" s="38">
        <v>2</v>
      </c>
      <c r="EM26" s="38"/>
      <c r="EN26" s="38"/>
      <c r="EO26" s="89">
        <f t="shared" si="144"/>
        <v>9.523809523809524</v>
      </c>
      <c r="EP26" s="38">
        <f t="shared" si="190"/>
        <v>3</v>
      </c>
      <c r="EQ26" s="38"/>
      <c r="ER26" s="38"/>
      <c r="ES26" s="38">
        <v>3</v>
      </c>
      <c r="ET26" s="38"/>
      <c r="EU26" s="38"/>
      <c r="EV26" s="89">
        <f t="shared" si="146"/>
        <v>14.285714285714285</v>
      </c>
      <c r="EW26" s="38">
        <f t="shared" si="191"/>
        <v>0.7</v>
      </c>
      <c r="EX26" s="38"/>
      <c r="EY26" s="38"/>
      <c r="EZ26" s="38">
        <v>0.7</v>
      </c>
      <c r="FA26" s="38"/>
      <c r="FB26" s="38"/>
      <c r="FC26" s="89">
        <f t="shared" si="148"/>
        <v>3.3333333333333335</v>
      </c>
      <c r="FD26" s="38">
        <f t="shared" si="192"/>
        <v>1</v>
      </c>
      <c r="FE26" s="38"/>
      <c r="FF26" s="38"/>
      <c r="FG26" s="38">
        <v>1</v>
      </c>
      <c r="FH26" s="38"/>
      <c r="FI26" s="38"/>
      <c r="FJ26" s="89">
        <f t="shared" si="150"/>
        <v>4.761904761904762</v>
      </c>
      <c r="FK26" s="38">
        <f t="shared" si="193"/>
        <v>7.9</v>
      </c>
      <c r="FL26" s="38"/>
      <c r="FM26" s="38"/>
      <c r="FN26" s="38">
        <v>7.9</v>
      </c>
      <c r="FO26" s="38"/>
      <c r="FP26" s="38"/>
      <c r="FQ26" s="89">
        <f t="shared" si="152"/>
        <v>37.61904761904762</v>
      </c>
      <c r="FR26" s="38">
        <f t="shared" si="194"/>
        <v>7.9</v>
      </c>
      <c r="FS26" s="38"/>
      <c r="FT26" s="38"/>
      <c r="FU26" s="38">
        <v>7.9</v>
      </c>
      <c r="FV26" s="38"/>
      <c r="FW26" s="38"/>
      <c r="FX26" s="89">
        <f t="shared" si="154"/>
        <v>37.61904761904762</v>
      </c>
      <c r="FY26" s="33">
        <f t="shared" si="206"/>
        <v>21</v>
      </c>
      <c r="FZ26" s="38"/>
      <c r="GA26" s="38"/>
      <c r="GB26" s="38">
        <v>21</v>
      </c>
      <c r="GC26" s="38"/>
      <c r="GD26" s="38"/>
      <c r="GE26" s="33">
        <f t="shared" si="195"/>
        <v>0.7</v>
      </c>
      <c r="GF26" s="38"/>
      <c r="GG26" s="38"/>
      <c r="GH26" s="38">
        <v>0.7</v>
      </c>
      <c r="GI26" s="38"/>
      <c r="GJ26" s="38"/>
      <c r="GK26" s="14">
        <f t="shared" si="156"/>
        <v>3.3333333333333335</v>
      </c>
      <c r="GL26" s="33">
        <f t="shared" si="196"/>
        <v>1</v>
      </c>
      <c r="GM26" s="38"/>
      <c r="GN26" s="38"/>
      <c r="GO26" s="38">
        <v>1</v>
      </c>
      <c r="GP26" s="38"/>
      <c r="GQ26" s="38"/>
      <c r="GR26" s="14">
        <f t="shared" si="158"/>
        <v>4.761904761904762</v>
      </c>
      <c r="GS26" s="33">
        <f t="shared" si="197"/>
        <v>4.1</v>
      </c>
      <c r="GT26" s="38"/>
      <c r="GU26" s="38"/>
      <c r="GV26" s="38">
        <v>4.1</v>
      </c>
      <c r="GW26" s="38"/>
      <c r="GX26" s="38"/>
      <c r="GY26" s="14">
        <f t="shared" si="160"/>
        <v>19.523809523809522</v>
      </c>
      <c r="GZ26" s="33">
        <f t="shared" si="198"/>
        <v>8</v>
      </c>
      <c r="HA26" s="38"/>
      <c r="HB26" s="38"/>
      <c r="HC26" s="38">
        <v>8</v>
      </c>
      <c r="HD26" s="38"/>
      <c r="HE26" s="38"/>
      <c r="HF26" s="14">
        <f t="shared" si="162"/>
        <v>38.095238095238095</v>
      </c>
      <c r="HG26" s="26">
        <f t="shared" si="199"/>
        <v>10</v>
      </c>
      <c r="HH26" s="38"/>
      <c r="HI26" s="38"/>
      <c r="HJ26" s="38">
        <v>10</v>
      </c>
      <c r="HK26" s="38"/>
      <c r="HL26" s="38"/>
      <c r="HM26" s="33">
        <f t="shared" si="200"/>
        <v>0.7</v>
      </c>
      <c r="HN26" s="38"/>
      <c r="HO26" s="38"/>
      <c r="HP26" s="38">
        <v>0.7</v>
      </c>
      <c r="HQ26" s="38"/>
      <c r="HR26" s="38"/>
      <c r="HS26" s="14">
        <f t="shared" si="164"/>
        <v>6.999999999999999</v>
      </c>
      <c r="HT26" s="33">
        <f t="shared" si="201"/>
        <v>1</v>
      </c>
      <c r="HU26" s="38"/>
      <c r="HV26" s="38"/>
      <c r="HW26" s="38">
        <v>1</v>
      </c>
      <c r="HX26" s="38"/>
      <c r="HY26" s="38"/>
      <c r="HZ26" s="14">
        <f t="shared" si="166"/>
        <v>10</v>
      </c>
      <c r="IA26" s="33">
        <f t="shared" si="202"/>
        <v>4.1</v>
      </c>
      <c r="IB26" s="38"/>
      <c r="IC26" s="38"/>
      <c r="ID26" s="38">
        <v>4.1</v>
      </c>
      <c r="IE26" s="38"/>
      <c r="IF26" s="38"/>
      <c r="IG26" s="14">
        <f t="shared" si="168"/>
        <v>41</v>
      </c>
      <c r="IH26" s="33">
        <f aca="true" t="shared" si="207" ref="IH26:IH34">IJ26+IK26+IL26+IM26</f>
        <v>0</v>
      </c>
      <c r="II26" s="38"/>
      <c r="IJ26" s="38"/>
      <c r="IK26" s="27">
        <v>0</v>
      </c>
      <c r="IL26" s="38"/>
      <c r="IM26" s="38"/>
      <c r="IN26" s="14">
        <f t="shared" si="170"/>
        <v>0</v>
      </c>
      <c r="IO26" s="96">
        <v>21</v>
      </c>
    </row>
    <row r="27" spans="2:249" s="8" customFormat="1" ht="87.75" customHeight="1">
      <c r="B27" s="11">
        <v>9</v>
      </c>
      <c r="C27" s="11" t="s">
        <v>17</v>
      </c>
      <c r="D27" s="34">
        <f t="shared" si="203"/>
        <v>46</v>
      </c>
      <c r="E27" s="36"/>
      <c r="F27" s="36"/>
      <c r="G27" s="36">
        <v>46</v>
      </c>
      <c r="H27" s="36"/>
      <c r="I27" s="36"/>
      <c r="J27" s="34">
        <f t="shared" si="173"/>
        <v>7</v>
      </c>
      <c r="K27" s="36"/>
      <c r="L27" s="36"/>
      <c r="M27" s="36">
        <v>7</v>
      </c>
      <c r="N27" s="36"/>
      <c r="O27" s="36"/>
      <c r="P27" s="60">
        <f t="shared" si="116"/>
        <v>15.217391304347828</v>
      </c>
      <c r="Q27" s="34">
        <f t="shared" si="174"/>
        <v>7</v>
      </c>
      <c r="R27" s="36"/>
      <c r="S27" s="36"/>
      <c r="T27" s="36">
        <v>7</v>
      </c>
      <c r="U27" s="36"/>
      <c r="V27" s="36"/>
      <c r="W27" s="60">
        <f t="shared" si="118"/>
        <v>15.217391304347828</v>
      </c>
      <c r="X27" s="34">
        <f t="shared" si="175"/>
        <v>10</v>
      </c>
      <c r="Y27" s="36"/>
      <c r="Z27" s="36"/>
      <c r="AA27" s="36">
        <v>10</v>
      </c>
      <c r="AB27" s="36"/>
      <c r="AC27" s="36"/>
      <c r="AD27" s="60">
        <f t="shared" si="120"/>
        <v>21.73913043478261</v>
      </c>
      <c r="AE27" s="34">
        <f aca="true" t="shared" si="208" ref="AE27:AE35">AF27+AG27+AH27+AI27+AJ27</f>
        <v>46</v>
      </c>
      <c r="AF27" s="36"/>
      <c r="AG27" s="36"/>
      <c r="AH27" s="36">
        <v>46</v>
      </c>
      <c r="AI27" s="36"/>
      <c r="AJ27" s="36"/>
      <c r="AK27" s="61">
        <f t="shared" si="122"/>
        <v>100</v>
      </c>
      <c r="AL27" s="26">
        <f t="shared" si="171"/>
        <v>120</v>
      </c>
      <c r="AM27" s="27"/>
      <c r="AN27" s="27"/>
      <c r="AO27" s="27">
        <v>120</v>
      </c>
      <c r="AP27" s="27"/>
      <c r="AQ27" s="27"/>
      <c r="AR27" s="26">
        <f t="shared" si="176"/>
        <v>0</v>
      </c>
      <c r="AS27" s="27"/>
      <c r="AT27" s="27"/>
      <c r="AU27" s="27">
        <v>0</v>
      </c>
      <c r="AV27" s="27"/>
      <c r="AW27" s="27"/>
      <c r="AX27" s="34">
        <f t="shared" si="177"/>
        <v>0</v>
      </c>
      <c r="AY27" s="26">
        <f t="shared" si="178"/>
        <v>0</v>
      </c>
      <c r="AZ27" s="27"/>
      <c r="BA27" s="27"/>
      <c r="BB27" s="27">
        <v>0</v>
      </c>
      <c r="BC27" s="27"/>
      <c r="BD27" s="27"/>
      <c r="BE27" s="35">
        <f t="shared" si="125"/>
        <v>0</v>
      </c>
      <c r="BF27" s="26">
        <f t="shared" si="179"/>
        <v>0</v>
      </c>
      <c r="BG27" s="27"/>
      <c r="BH27" s="27"/>
      <c r="BI27" s="27">
        <v>0</v>
      </c>
      <c r="BJ27" s="27"/>
      <c r="BK27" s="27"/>
      <c r="BL27" s="35">
        <f t="shared" si="127"/>
        <v>0</v>
      </c>
      <c r="BM27" s="36">
        <v>20</v>
      </c>
      <c r="BN27" s="36"/>
      <c r="BO27" s="36"/>
      <c r="BP27" s="36">
        <v>120</v>
      </c>
      <c r="BQ27" s="36"/>
      <c r="BR27" s="36"/>
      <c r="BS27" s="36">
        <f t="shared" si="180"/>
        <v>0</v>
      </c>
      <c r="BT27" s="36"/>
      <c r="BU27" s="36"/>
      <c r="BV27" s="36">
        <v>0</v>
      </c>
      <c r="BW27" s="36"/>
      <c r="BX27" s="36"/>
      <c r="BY27" s="34">
        <f t="shared" si="181"/>
        <v>0</v>
      </c>
      <c r="BZ27" s="36">
        <f t="shared" si="182"/>
        <v>0</v>
      </c>
      <c r="CA27" s="36"/>
      <c r="CB27" s="36"/>
      <c r="CC27" s="36">
        <v>0</v>
      </c>
      <c r="CD27" s="36"/>
      <c r="CE27" s="36"/>
      <c r="CF27" s="34">
        <f t="shared" si="130"/>
        <v>0</v>
      </c>
      <c r="CG27" s="36">
        <f t="shared" si="183"/>
        <v>20</v>
      </c>
      <c r="CH27" s="36"/>
      <c r="CI27" s="36"/>
      <c r="CJ27" s="36">
        <v>20</v>
      </c>
      <c r="CK27" s="36"/>
      <c r="CL27" s="36"/>
      <c r="CM27" s="34">
        <f t="shared" si="132"/>
        <v>100</v>
      </c>
      <c r="CN27" s="26">
        <f t="shared" si="204"/>
        <v>9.1</v>
      </c>
      <c r="CO27" s="27"/>
      <c r="CP27" s="27"/>
      <c r="CQ27" s="27">
        <v>9.1</v>
      </c>
      <c r="CR27" s="27"/>
      <c r="CS27" s="27"/>
      <c r="CT27" s="26">
        <f t="shared" si="184"/>
        <v>0</v>
      </c>
      <c r="CU27" s="27"/>
      <c r="CV27" s="27"/>
      <c r="CW27" s="27"/>
      <c r="CX27" s="27"/>
      <c r="CY27" s="27"/>
      <c r="CZ27" s="35">
        <f t="shared" si="134"/>
        <v>0</v>
      </c>
      <c r="DA27" s="26">
        <f t="shared" si="185"/>
        <v>2</v>
      </c>
      <c r="DB27" s="27"/>
      <c r="DC27" s="27"/>
      <c r="DD27" s="27">
        <v>2</v>
      </c>
      <c r="DE27" s="27"/>
      <c r="DF27" s="27"/>
      <c r="DG27" s="14">
        <f t="shared" si="136"/>
        <v>21.978021978021978</v>
      </c>
      <c r="DH27" s="26">
        <f t="shared" si="186"/>
        <v>2</v>
      </c>
      <c r="DI27" s="27"/>
      <c r="DJ27" s="27"/>
      <c r="DK27" s="27">
        <v>2</v>
      </c>
      <c r="DL27" s="27"/>
      <c r="DM27" s="27"/>
      <c r="DN27" s="14">
        <f t="shared" si="138"/>
        <v>21.978021978021978</v>
      </c>
      <c r="DO27" s="36">
        <f t="shared" si="187"/>
        <v>9.1</v>
      </c>
      <c r="DP27" s="36"/>
      <c r="DQ27" s="36"/>
      <c r="DR27" s="36">
        <v>9.1</v>
      </c>
      <c r="DS27" s="36"/>
      <c r="DT27" s="36"/>
      <c r="DU27" s="89">
        <f t="shared" si="140"/>
        <v>100</v>
      </c>
      <c r="DV27" s="36">
        <f t="shared" si="205"/>
        <v>35</v>
      </c>
      <c r="DW27" s="36"/>
      <c r="DX27" s="36"/>
      <c r="DY27" s="36">
        <v>35</v>
      </c>
      <c r="DZ27" s="36"/>
      <c r="EA27" s="36"/>
      <c r="EB27" s="36">
        <f t="shared" si="188"/>
        <v>0</v>
      </c>
      <c r="EC27" s="36"/>
      <c r="ED27" s="36"/>
      <c r="EE27" s="36"/>
      <c r="EF27" s="36"/>
      <c r="EG27" s="36"/>
      <c r="EH27" s="34">
        <f t="shared" si="142"/>
        <v>0</v>
      </c>
      <c r="EI27" s="36">
        <f t="shared" si="189"/>
        <v>2</v>
      </c>
      <c r="EJ27" s="36"/>
      <c r="EK27" s="36"/>
      <c r="EL27" s="36">
        <v>2</v>
      </c>
      <c r="EM27" s="36"/>
      <c r="EN27" s="36"/>
      <c r="EO27" s="89">
        <f t="shared" si="144"/>
        <v>5.714285714285714</v>
      </c>
      <c r="EP27" s="36">
        <f t="shared" si="190"/>
        <v>2</v>
      </c>
      <c r="EQ27" s="36"/>
      <c r="ER27" s="36"/>
      <c r="ES27" s="36">
        <v>2</v>
      </c>
      <c r="ET27" s="36"/>
      <c r="EU27" s="36"/>
      <c r="EV27" s="89">
        <f t="shared" si="146"/>
        <v>5.714285714285714</v>
      </c>
      <c r="EW27" s="36">
        <f t="shared" si="191"/>
        <v>3.4</v>
      </c>
      <c r="EX27" s="36"/>
      <c r="EY27" s="36"/>
      <c r="EZ27" s="36">
        <v>3.4</v>
      </c>
      <c r="FA27" s="36"/>
      <c r="FB27" s="36"/>
      <c r="FC27" s="89">
        <f t="shared" si="148"/>
        <v>9.714285714285714</v>
      </c>
      <c r="FD27" s="36">
        <f t="shared" si="192"/>
        <v>7.4</v>
      </c>
      <c r="FE27" s="36"/>
      <c r="FF27" s="36"/>
      <c r="FG27" s="36">
        <v>7.4</v>
      </c>
      <c r="FH27" s="36"/>
      <c r="FI27" s="36"/>
      <c r="FJ27" s="89">
        <f t="shared" si="150"/>
        <v>21.142857142857142</v>
      </c>
      <c r="FK27" s="36">
        <f t="shared" si="193"/>
        <v>26.4</v>
      </c>
      <c r="FL27" s="36"/>
      <c r="FM27" s="36"/>
      <c r="FN27" s="36">
        <v>26.4</v>
      </c>
      <c r="FO27" s="36"/>
      <c r="FP27" s="36"/>
      <c r="FQ27" s="89">
        <f t="shared" si="152"/>
        <v>75.42857142857142</v>
      </c>
      <c r="FR27" s="36">
        <f t="shared" si="194"/>
        <v>30.2</v>
      </c>
      <c r="FS27" s="36"/>
      <c r="FT27" s="36"/>
      <c r="FU27" s="36">
        <v>30.2</v>
      </c>
      <c r="FV27" s="36"/>
      <c r="FW27" s="36"/>
      <c r="FX27" s="89">
        <f t="shared" si="154"/>
        <v>86.28571428571429</v>
      </c>
      <c r="FY27" s="26">
        <f t="shared" si="206"/>
        <v>35</v>
      </c>
      <c r="FZ27" s="27"/>
      <c r="GA27" s="27"/>
      <c r="GB27" s="27">
        <v>35</v>
      </c>
      <c r="GC27" s="27"/>
      <c r="GD27" s="27"/>
      <c r="GE27" s="26">
        <f t="shared" si="195"/>
        <v>3.6</v>
      </c>
      <c r="GF27" s="27"/>
      <c r="GG27" s="27"/>
      <c r="GH27" s="27">
        <v>3.6</v>
      </c>
      <c r="GI27" s="27"/>
      <c r="GJ27" s="27"/>
      <c r="GK27" s="14">
        <f t="shared" si="156"/>
        <v>10.285714285714285</v>
      </c>
      <c r="GL27" s="26">
        <f t="shared" si="196"/>
        <v>13.5</v>
      </c>
      <c r="GM27" s="27"/>
      <c r="GN27" s="27"/>
      <c r="GO27" s="27">
        <v>13.5</v>
      </c>
      <c r="GP27" s="27"/>
      <c r="GQ27" s="27"/>
      <c r="GR27" s="14">
        <f t="shared" si="158"/>
        <v>38.57142857142858</v>
      </c>
      <c r="GS27" s="26">
        <f t="shared" si="197"/>
        <v>31.6</v>
      </c>
      <c r="GT27" s="27"/>
      <c r="GU27" s="27"/>
      <c r="GV27" s="27">
        <v>31.6</v>
      </c>
      <c r="GW27" s="27"/>
      <c r="GX27" s="27"/>
      <c r="GY27" s="14">
        <f t="shared" si="160"/>
        <v>90.28571428571429</v>
      </c>
      <c r="GZ27" s="26">
        <f t="shared" si="198"/>
        <v>31.6</v>
      </c>
      <c r="HA27" s="27"/>
      <c r="HB27" s="27"/>
      <c r="HC27" s="27">
        <v>31.6</v>
      </c>
      <c r="HD27" s="27"/>
      <c r="HE27" s="27"/>
      <c r="HF27" s="14">
        <f t="shared" si="162"/>
        <v>90.28571428571429</v>
      </c>
      <c r="HG27" s="26">
        <f t="shared" si="199"/>
        <v>35</v>
      </c>
      <c r="HH27" s="27"/>
      <c r="HI27" s="27"/>
      <c r="HJ27" s="27">
        <v>35</v>
      </c>
      <c r="HK27" s="27"/>
      <c r="HL27" s="27"/>
      <c r="HM27" s="26">
        <f t="shared" si="200"/>
        <v>3.6</v>
      </c>
      <c r="HN27" s="27"/>
      <c r="HO27" s="27"/>
      <c r="HP27" s="27">
        <v>3.6</v>
      </c>
      <c r="HQ27" s="27"/>
      <c r="HR27" s="27"/>
      <c r="HS27" s="14">
        <f t="shared" si="164"/>
        <v>10.285714285714285</v>
      </c>
      <c r="HT27" s="26">
        <f t="shared" si="201"/>
        <v>13.5</v>
      </c>
      <c r="HU27" s="27"/>
      <c r="HV27" s="27"/>
      <c r="HW27" s="27">
        <v>13.5</v>
      </c>
      <c r="HX27" s="27"/>
      <c r="HY27" s="27"/>
      <c r="HZ27" s="14">
        <f t="shared" si="166"/>
        <v>38.57142857142858</v>
      </c>
      <c r="IA27" s="26">
        <f t="shared" si="202"/>
        <v>31.6</v>
      </c>
      <c r="IB27" s="27"/>
      <c r="IC27" s="27"/>
      <c r="ID27" s="27">
        <v>31.6</v>
      </c>
      <c r="IE27" s="27"/>
      <c r="IF27" s="27"/>
      <c r="IG27" s="14">
        <f t="shared" si="168"/>
        <v>90.28571428571429</v>
      </c>
      <c r="IH27" s="26">
        <f t="shared" si="207"/>
        <v>0</v>
      </c>
      <c r="II27" s="27"/>
      <c r="IJ27" s="27"/>
      <c r="IK27" s="27">
        <v>0</v>
      </c>
      <c r="IL27" s="27"/>
      <c r="IM27" s="27"/>
      <c r="IN27" s="14">
        <f t="shared" si="170"/>
        <v>0</v>
      </c>
      <c r="IO27" s="95">
        <v>35</v>
      </c>
    </row>
    <row r="28" spans="2:249" s="20" customFormat="1" ht="57.75" customHeight="1">
      <c r="B28" s="12">
        <v>10</v>
      </c>
      <c r="C28" s="12" t="s">
        <v>18</v>
      </c>
      <c r="D28" s="34">
        <f t="shared" si="203"/>
        <v>10</v>
      </c>
      <c r="E28" s="36"/>
      <c r="F28" s="36"/>
      <c r="G28" s="36">
        <v>10</v>
      </c>
      <c r="H28" s="36"/>
      <c r="I28" s="36"/>
      <c r="J28" s="34">
        <f t="shared" si="173"/>
        <v>0</v>
      </c>
      <c r="K28" s="36"/>
      <c r="L28" s="36"/>
      <c r="M28" s="36"/>
      <c r="N28" s="36"/>
      <c r="O28" s="36"/>
      <c r="P28" s="60">
        <f t="shared" si="116"/>
        <v>0</v>
      </c>
      <c r="Q28" s="34">
        <f t="shared" si="174"/>
        <v>0</v>
      </c>
      <c r="R28" s="36"/>
      <c r="S28" s="36"/>
      <c r="T28" s="36"/>
      <c r="U28" s="36"/>
      <c r="V28" s="36"/>
      <c r="W28" s="60">
        <f t="shared" si="118"/>
        <v>0</v>
      </c>
      <c r="X28" s="34">
        <f t="shared" si="175"/>
        <v>0</v>
      </c>
      <c r="Y28" s="36"/>
      <c r="Z28" s="36"/>
      <c r="AA28" s="36">
        <v>0</v>
      </c>
      <c r="AB28" s="36"/>
      <c r="AC28" s="36"/>
      <c r="AD28" s="60">
        <f t="shared" si="120"/>
        <v>0</v>
      </c>
      <c r="AE28" s="34">
        <f t="shared" si="208"/>
        <v>10</v>
      </c>
      <c r="AF28" s="36"/>
      <c r="AG28" s="36"/>
      <c r="AH28" s="36">
        <v>10</v>
      </c>
      <c r="AI28" s="36"/>
      <c r="AJ28" s="36"/>
      <c r="AK28" s="61">
        <f t="shared" si="122"/>
        <v>100</v>
      </c>
      <c r="AL28" s="36">
        <f t="shared" si="171"/>
        <v>10</v>
      </c>
      <c r="AM28" s="36"/>
      <c r="AN28" s="36"/>
      <c r="AO28" s="36">
        <v>10</v>
      </c>
      <c r="AP28" s="36"/>
      <c r="AQ28" s="36"/>
      <c r="AR28" s="36">
        <f t="shared" si="176"/>
        <v>0</v>
      </c>
      <c r="AS28" s="36"/>
      <c r="AT28" s="36"/>
      <c r="AU28" s="36">
        <v>0</v>
      </c>
      <c r="AV28" s="36"/>
      <c r="AW28" s="36"/>
      <c r="AX28" s="34">
        <f t="shared" si="177"/>
        <v>0</v>
      </c>
      <c r="AY28" s="36">
        <f t="shared" si="178"/>
        <v>0</v>
      </c>
      <c r="AZ28" s="36"/>
      <c r="BA28" s="36"/>
      <c r="BB28" s="36">
        <v>0</v>
      </c>
      <c r="BC28" s="36"/>
      <c r="BD28" s="36"/>
      <c r="BE28" s="34">
        <f t="shared" si="125"/>
        <v>0</v>
      </c>
      <c r="BF28" s="36">
        <f t="shared" si="179"/>
        <v>0</v>
      </c>
      <c r="BG28" s="36"/>
      <c r="BH28" s="36"/>
      <c r="BI28" s="36">
        <v>0</v>
      </c>
      <c r="BJ28" s="36"/>
      <c r="BK28" s="36"/>
      <c r="BL28" s="34">
        <f t="shared" si="127"/>
        <v>0</v>
      </c>
      <c r="BM28" s="36">
        <f t="shared" si="172"/>
        <v>10</v>
      </c>
      <c r="BN28" s="36"/>
      <c r="BO28" s="36"/>
      <c r="BP28" s="36">
        <v>10</v>
      </c>
      <c r="BQ28" s="36"/>
      <c r="BR28" s="36"/>
      <c r="BS28" s="36">
        <f t="shared" si="180"/>
        <v>0</v>
      </c>
      <c r="BT28" s="36"/>
      <c r="BU28" s="36"/>
      <c r="BV28" s="36">
        <v>0</v>
      </c>
      <c r="BW28" s="36"/>
      <c r="BX28" s="36"/>
      <c r="BY28" s="34">
        <f t="shared" si="181"/>
        <v>0</v>
      </c>
      <c r="BZ28" s="36">
        <f t="shared" si="182"/>
        <v>0</v>
      </c>
      <c r="CA28" s="36"/>
      <c r="CB28" s="36"/>
      <c r="CC28" s="36">
        <v>0</v>
      </c>
      <c r="CD28" s="36"/>
      <c r="CE28" s="36"/>
      <c r="CF28" s="34">
        <f t="shared" si="130"/>
        <v>0</v>
      </c>
      <c r="CG28" s="36">
        <f t="shared" si="183"/>
        <v>8.1</v>
      </c>
      <c r="CH28" s="36"/>
      <c r="CI28" s="36"/>
      <c r="CJ28" s="36">
        <v>8.1</v>
      </c>
      <c r="CK28" s="36"/>
      <c r="CL28" s="36"/>
      <c r="CM28" s="34">
        <f t="shared" si="132"/>
        <v>81</v>
      </c>
      <c r="CN28" s="26">
        <f t="shared" si="204"/>
        <v>35</v>
      </c>
      <c r="CO28" s="36"/>
      <c r="CP28" s="36"/>
      <c r="CQ28" s="36">
        <v>35</v>
      </c>
      <c r="CR28" s="36"/>
      <c r="CS28" s="36"/>
      <c r="CT28" s="36">
        <f t="shared" si="184"/>
        <v>3</v>
      </c>
      <c r="CU28" s="36"/>
      <c r="CV28" s="36"/>
      <c r="CW28" s="36">
        <v>3</v>
      </c>
      <c r="CX28" s="36"/>
      <c r="CY28" s="36"/>
      <c r="CZ28" s="34">
        <f t="shared" si="134"/>
        <v>8.571428571428571</v>
      </c>
      <c r="DA28" s="36">
        <f t="shared" si="185"/>
        <v>3</v>
      </c>
      <c r="DB28" s="36"/>
      <c r="DC28" s="36"/>
      <c r="DD28" s="36">
        <v>3</v>
      </c>
      <c r="DE28" s="36"/>
      <c r="DF28" s="36"/>
      <c r="DG28" s="89">
        <f t="shared" si="136"/>
        <v>8.571428571428571</v>
      </c>
      <c r="DH28" s="36">
        <f t="shared" si="186"/>
        <v>3</v>
      </c>
      <c r="DI28" s="36"/>
      <c r="DJ28" s="36"/>
      <c r="DK28" s="36">
        <v>3</v>
      </c>
      <c r="DL28" s="36"/>
      <c r="DM28" s="36"/>
      <c r="DN28" s="89">
        <f t="shared" si="138"/>
        <v>8.571428571428571</v>
      </c>
      <c r="DO28" s="36">
        <f t="shared" si="187"/>
        <v>10.1</v>
      </c>
      <c r="DP28" s="36"/>
      <c r="DQ28" s="36"/>
      <c r="DR28" s="36">
        <v>10.1</v>
      </c>
      <c r="DS28" s="36"/>
      <c r="DT28" s="36"/>
      <c r="DU28" s="89">
        <f t="shared" si="140"/>
        <v>28.857142857142854</v>
      </c>
      <c r="DV28" s="36">
        <f t="shared" si="205"/>
        <v>15</v>
      </c>
      <c r="DW28" s="36"/>
      <c r="DX28" s="36"/>
      <c r="DY28" s="36">
        <v>15</v>
      </c>
      <c r="DZ28" s="36"/>
      <c r="EA28" s="36"/>
      <c r="EB28" s="36">
        <f t="shared" si="188"/>
        <v>3</v>
      </c>
      <c r="EC28" s="36"/>
      <c r="ED28" s="36"/>
      <c r="EE28" s="36">
        <v>3</v>
      </c>
      <c r="EF28" s="36"/>
      <c r="EG28" s="36"/>
      <c r="EH28" s="34">
        <f t="shared" si="142"/>
        <v>20</v>
      </c>
      <c r="EI28" s="36">
        <f t="shared" si="189"/>
        <v>3</v>
      </c>
      <c r="EJ28" s="36"/>
      <c r="EK28" s="36"/>
      <c r="EL28" s="36">
        <v>3</v>
      </c>
      <c r="EM28" s="36"/>
      <c r="EN28" s="36"/>
      <c r="EO28" s="89">
        <f t="shared" si="144"/>
        <v>20</v>
      </c>
      <c r="EP28" s="36">
        <f t="shared" si="190"/>
        <v>3</v>
      </c>
      <c r="EQ28" s="36"/>
      <c r="ER28" s="36"/>
      <c r="ES28" s="36">
        <v>3</v>
      </c>
      <c r="ET28" s="36"/>
      <c r="EU28" s="36"/>
      <c r="EV28" s="89">
        <f t="shared" si="146"/>
        <v>20</v>
      </c>
      <c r="EW28" s="36">
        <f t="shared" si="191"/>
        <v>0</v>
      </c>
      <c r="EX28" s="36"/>
      <c r="EY28" s="36"/>
      <c r="EZ28" s="36">
        <v>0</v>
      </c>
      <c r="FA28" s="36"/>
      <c r="FB28" s="36"/>
      <c r="FC28" s="89">
        <f t="shared" si="148"/>
        <v>0</v>
      </c>
      <c r="FD28" s="36">
        <f t="shared" si="192"/>
        <v>0</v>
      </c>
      <c r="FE28" s="36"/>
      <c r="FF28" s="36"/>
      <c r="FG28" s="36">
        <v>0</v>
      </c>
      <c r="FH28" s="36"/>
      <c r="FI28" s="36"/>
      <c r="FJ28" s="89">
        <f t="shared" si="150"/>
        <v>0</v>
      </c>
      <c r="FK28" s="36">
        <f t="shared" si="193"/>
        <v>3.8</v>
      </c>
      <c r="FL28" s="36"/>
      <c r="FM28" s="36"/>
      <c r="FN28" s="36">
        <v>3.8</v>
      </c>
      <c r="FO28" s="36"/>
      <c r="FP28" s="36"/>
      <c r="FQ28" s="89">
        <f t="shared" si="152"/>
        <v>25.33333333333333</v>
      </c>
      <c r="FR28" s="36">
        <f t="shared" si="194"/>
        <v>3.8</v>
      </c>
      <c r="FS28" s="36"/>
      <c r="FT28" s="36"/>
      <c r="FU28" s="36">
        <v>3.8</v>
      </c>
      <c r="FV28" s="36"/>
      <c r="FW28" s="36"/>
      <c r="FX28" s="89">
        <f t="shared" si="154"/>
        <v>25.33333333333333</v>
      </c>
      <c r="FY28" s="26">
        <f t="shared" si="206"/>
        <v>15</v>
      </c>
      <c r="FZ28" s="36"/>
      <c r="GA28" s="36"/>
      <c r="GB28" s="36">
        <v>15</v>
      </c>
      <c r="GC28" s="36"/>
      <c r="GD28" s="36"/>
      <c r="GE28" s="26">
        <f t="shared" si="195"/>
        <v>0</v>
      </c>
      <c r="GF28" s="36"/>
      <c r="GG28" s="36"/>
      <c r="GH28" s="36">
        <v>0</v>
      </c>
      <c r="GI28" s="36"/>
      <c r="GJ28" s="36"/>
      <c r="GK28" s="14">
        <f t="shared" si="156"/>
        <v>0</v>
      </c>
      <c r="GL28" s="26">
        <f t="shared" si="196"/>
        <v>0</v>
      </c>
      <c r="GM28" s="36"/>
      <c r="GN28" s="36"/>
      <c r="GO28" s="36">
        <v>0</v>
      </c>
      <c r="GP28" s="36"/>
      <c r="GQ28" s="36"/>
      <c r="GR28" s="14">
        <f t="shared" si="158"/>
        <v>0</v>
      </c>
      <c r="GS28" s="26">
        <f t="shared" si="197"/>
        <v>0</v>
      </c>
      <c r="GT28" s="36"/>
      <c r="GU28" s="36"/>
      <c r="GV28" s="36">
        <v>0</v>
      </c>
      <c r="GW28" s="36"/>
      <c r="GX28" s="36"/>
      <c r="GY28" s="14">
        <f t="shared" si="160"/>
        <v>0</v>
      </c>
      <c r="GZ28" s="26">
        <f t="shared" si="198"/>
        <v>0</v>
      </c>
      <c r="HA28" s="36"/>
      <c r="HB28" s="36"/>
      <c r="HC28" s="36">
        <v>0</v>
      </c>
      <c r="HD28" s="36"/>
      <c r="HE28" s="36"/>
      <c r="HF28" s="14">
        <f t="shared" si="162"/>
        <v>0</v>
      </c>
      <c r="HG28" s="26">
        <f t="shared" si="199"/>
        <v>5</v>
      </c>
      <c r="HH28" s="36"/>
      <c r="HI28" s="36"/>
      <c r="HJ28" s="36">
        <v>5</v>
      </c>
      <c r="HK28" s="36"/>
      <c r="HL28" s="36"/>
      <c r="HM28" s="26">
        <f t="shared" si="200"/>
        <v>0</v>
      </c>
      <c r="HN28" s="36"/>
      <c r="HO28" s="36"/>
      <c r="HP28" s="36">
        <v>0</v>
      </c>
      <c r="HQ28" s="36"/>
      <c r="HR28" s="36"/>
      <c r="HS28" s="14">
        <f t="shared" si="164"/>
        <v>0</v>
      </c>
      <c r="HT28" s="26">
        <f t="shared" si="201"/>
        <v>0</v>
      </c>
      <c r="HU28" s="36"/>
      <c r="HV28" s="36"/>
      <c r="HW28" s="36">
        <v>0</v>
      </c>
      <c r="HX28" s="36"/>
      <c r="HY28" s="36"/>
      <c r="HZ28" s="14">
        <f t="shared" si="166"/>
        <v>0</v>
      </c>
      <c r="IA28" s="26">
        <f t="shared" si="202"/>
        <v>0</v>
      </c>
      <c r="IB28" s="36"/>
      <c r="IC28" s="36"/>
      <c r="ID28" s="36">
        <v>0</v>
      </c>
      <c r="IE28" s="36"/>
      <c r="IF28" s="36"/>
      <c r="IG28" s="14">
        <f t="shared" si="168"/>
        <v>0</v>
      </c>
      <c r="IH28" s="26">
        <f t="shared" si="207"/>
        <v>0</v>
      </c>
      <c r="II28" s="36"/>
      <c r="IJ28" s="36"/>
      <c r="IK28" s="27">
        <v>0</v>
      </c>
      <c r="IL28" s="36"/>
      <c r="IM28" s="36"/>
      <c r="IN28" s="14">
        <f t="shared" si="170"/>
        <v>0</v>
      </c>
      <c r="IO28" s="94">
        <v>15</v>
      </c>
    </row>
    <row r="29" spans="2:249" s="20" customFormat="1" ht="57" customHeight="1">
      <c r="B29" s="12">
        <v>11</v>
      </c>
      <c r="C29" s="12" t="s">
        <v>19</v>
      </c>
      <c r="D29" s="34">
        <f t="shared" si="203"/>
        <v>10</v>
      </c>
      <c r="E29" s="36"/>
      <c r="F29" s="36"/>
      <c r="G29" s="36">
        <v>10</v>
      </c>
      <c r="H29" s="36"/>
      <c r="I29" s="36"/>
      <c r="J29" s="34">
        <f t="shared" si="173"/>
        <v>0</v>
      </c>
      <c r="K29" s="36"/>
      <c r="L29" s="36"/>
      <c r="M29" s="36"/>
      <c r="N29" s="36"/>
      <c r="O29" s="36"/>
      <c r="P29" s="60">
        <f t="shared" si="116"/>
        <v>0</v>
      </c>
      <c r="Q29" s="34">
        <f t="shared" si="174"/>
        <v>0</v>
      </c>
      <c r="R29" s="36"/>
      <c r="S29" s="36"/>
      <c r="T29" s="36"/>
      <c r="U29" s="36"/>
      <c r="V29" s="36"/>
      <c r="W29" s="60">
        <f t="shared" si="118"/>
        <v>0</v>
      </c>
      <c r="X29" s="34">
        <f t="shared" si="175"/>
        <v>0</v>
      </c>
      <c r="Y29" s="36"/>
      <c r="Z29" s="36"/>
      <c r="AA29" s="36">
        <v>0</v>
      </c>
      <c r="AB29" s="36"/>
      <c r="AC29" s="36"/>
      <c r="AD29" s="60">
        <f t="shared" si="120"/>
        <v>0</v>
      </c>
      <c r="AE29" s="34">
        <f t="shared" si="208"/>
        <v>10</v>
      </c>
      <c r="AF29" s="36"/>
      <c r="AG29" s="36"/>
      <c r="AH29" s="36">
        <v>10</v>
      </c>
      <c r="AI29" s="36"/>
      <c r="AJ29" s="36"/>
      <c r="AK29" s="61">
        <f t="shared" si="122"/>
        <v>100</v>
      </c>
      <c r="AL29" s="26">
        <f t="shared" si="171"/>
        <v>10</v>
      </c>
      <c r="AM29" s="36"/>
      <c r="AN29" s="36"/>
      <c r="AO29" s="36">
        <v>10</v>
      </c>
      <c r="AP29" s="36"/>
      <c r="AQ29" s="36"/>
      <c r="AR29" s="26">
        <f t="shared" si="176"/>
        <v>0</v>
      </c>
      <c r="AS29" s="36"/>
      <c r="AT29" s="36"/>
      <c r="AU29" s="36">
        <v>0</v>
      </c>
      <c r="AV29" s="36"/>
      <c r="AW29" s="36"/>
      <c r="AX29" s="34">
        <f t="shared" si="177"/>
        <v>0</v>
      </c>
      <c r="AY29" s="26">
        <f t="shared" si="178"/>
        <v>0</v>
      </c>
      <c r="AZ29" s="36"/>
      <c r="BA29" s="36"/>
      <c r="BB29" s="36">
        <v>0</v>
      </c>
      <c r="BC29" s="36"/>
      <c r="BD29" s="36"/>
      <c r="BE29" s="35">
        <f t="shared" si="125"/>
        <v>0</v>
      </c>
      <c r="BF29" s="26">
        <f t="shared" si="179"/>
        <v>0</v>
      </c>
      <c r="BG29" s="36"/>
      <c r="BH29" s="36"/>
      <c r="BI29" s="36">
        <v>0</v>
      </c>
      <c r="BJ29" s="36"/>
      <c r="BK29" s="36"/>
      <c r="BL29" s="35">
        <f t="shared" si="127"/>
        <v>0</v>
      </c>
      <c r="BM29" s="36">
        <f t="shared" si="172"/>
        <v>10</v>
      </c>
      <c r="BN29" s="36"/>
      <c r="BO29" s="36"/>
      <c r="BP29" s="36">
        <v>10</v>
      </c>
      <c r="BQ29" s="36"/>
      <c r="BR29" s="36"/>
      <c r="BS29" s="36">
        <f t="shared" si="180"/>
        <v>0</v>
      </c>
      <c r="BT29" s="36"/>
      <c r="BU29" s="36"/>
      <c r="BV29" s="36">
        <v>0</v>
      </c>
      <c r="BW29" s="36"/>
      <c r="BX29" s="36"/>
      <c r="BY29" s="34">
        <f t="shared" si="181"/>
        <v>0</v>
      </c>
      <c r="BZ29" s="36">
        <f t="shared" si="182"/>
        <v>0</v>
      </c>
      <c r="CA29" s="36"/>
      <c r="CB29" s="36"/>
      <c r="CC29" s="36">
        <v>0</v>
      </c>
      <c r="CD29" s="36"/>
      <c r="CE29" s="36"/>
      <c r="CF29" s="34">
        <f t="shared" si="130"/>
        <v>0</v>
      </c>
      <c r="CG29" s="36">
        <f t="shared" si="183"/>
        <v>10</v>
      </c>
      <c r="CH29" s="36"/>
      <c r="CI29" s="36"/>
      <c r="CJ29" s="36">
        <v>10</v>
      </c>
      <c r="CK29" s="36"/>
      <c r="CL29" s="36"/>
      <c r="CM29" s="34">
        <f t="shared" si="132"/>
        <v>100</v>
      </c>
      <c r="CN29" s="26">
        <f t="shared" si="204"/>
        <v>9.2</v>
      </c>
      <c r="CO29" s="36"/>
      <c r="CP29" s="36"/>
      <c r="CQ29" s="36">
        <v>9.2</v>
      </c>
      <c r="CR29" s="36"/>
      <c r="CS29" s="36"/>
      <c r="CT29" s="26">
        <f t="shared" si="184"/>
        <v>0</v>
      </c>
      <c r="CU29" s="36"/>
      <c r="CV29" s="36"/>
      <c r="CW29" s="36"/>
      <c r="CX29" s="36"/>
      <c r="CY29" s="36"/>
      <c r="CZ29" s="35">
        <f t="shared" si="134"/>
        <v>0</v>
      </c>
      <c r="DA29" s="26">
        <f t="shared" si="185"/>
        <v>5.8</v>
      </c>
      <c r="DB29" s="36"/>
      <c r="DC29" s="36"/>
      <c r="DD29" s="36">
        <v>5.8</v>
      </c>
      <c r="DE29" s="36"/>
      <c r="DF29" s="36"/>
      <c r="DG29" s="14">
        <f t="shared" si="136"/>
        <v>63.04347826086957</v>
      </c>
      <c r="DH29" s="26">
        <f t="shared" si="186"/>
        <v>6.2</v>
      </c>
      <c r="DI29" s="36"/>
      <c r="DJ29" s="36"/>
      <c r="DK29" s="36">
        <v>6.2</v>
      </c>
      <c r="DL29" s="36"/>
      <c r="DM29" s="36"/>
      <c r="DN29" s="14">
        <f t="shared" si="138"/>
        <v>67.3913043478261</v>
      </c>
      <c r="DO29" s="36">
        <f t="shared" si="187"/>
        <v>9.2</v>
      </c>
      <c r="DP29" s="36"/>
      <c r="DQ29" s="36"/>
      <c r="DR29" s="36">
        <v>9.2</v>
      </c>
      <c r="DS29" s="36"/>
      <c r="DT29" s="36"/>
      <c r="DU29" s="89">
        <f t="shared" si="140"/>
        <v>100</v>
      </c>
      <c r="DV29" s="36">
        <f t="shared" si="205"/>
        <v>27</v>
      </c>
      <c r="DW29" s="36"/>
      <c r="DX29" s="36"/>
      <c r="DY29" s="36">
        <v>27</v>
      </c>
      <c r="DZ29" s="36"/>
      <c r="EA29" s="36"/>
      <c r="EB29" s="36">
        <f t="shared" si="188"/>
        <v>0</v>
      </c>
      <c r="EC29" s="36"/>
      <c r="ED29" s="36"/>
      <c r="EE29" s="36"/>
      <c r="EF29" s="36"/>
      <c r="EG29" s="36"/>
      <c r="EH29" s="34">
        <f t="shared" si="142"/>
        <v>0</v>
      </c>
      <c r="EI29" s="36">
        <f t="shared" si="189"/>
        <v>5.8</v>
      </c>
      <c r="EJ29" s="36"/>
      <c r="EK29" s="36"/>
      <c r="EL29" s="36">
        <v>5.8</v>
      </c>
      <c r="EM29" s="36"/>
      <c r="EN29" s="36"/>
      <c r="EO29" s="89">
        <f t="shared" si="144"/>
        <v>21.48148148148148</v>
      </c>
      <c r="EP29" s="36">
        <f t="shared" si="190"/>
        <v>6.2</v>
      </c>
      <c r="EQ29" s="36"/>
      <c r="ER29" s="36"/>
      <c r="ES29" s="36">
        <v>6.2</v>
      </c>
      <c r="ET29" s="36"/>
      <c r="EU29" s="36"/>
      <c r="EV29" s="89">
        <f t="shared" si="146"/>
        <v>22.962962962962962</v>
      </c>
      <c r="EW29" s="36">
        <f t="shared" si="191"/>
        <v>1.6</v>
      </c>
      <c r="EX29" s="36"/>
      <c r="EY29" s="36"/>
      <c r="EZ29" s="36">
        <v>1.6</v>
      </c>
      <c r="FA29" s="36"/>
      <c r="FB29" s="36"/>
      <c r="FC29" s="89">
        <f t="shared" si="148"/>
        <v>5.9259259259259265</v>
      </c>
      <c r="FD29" s="36">
        <f t="shared" si="192"/>
        <v>1.9</v>
      </c>
      <c r="FE29" s="36"/>
      <c r="FF29" s="36"/>
      <c r="FG29" s="36">
        <v>1.9</v>
      </c>
      <c r="FH29" s="36"/>
      <c r="FI29" s="36"/>
      <c r="FJ29" s="89">
        <f t="shared" si="150"/>
        <v>7.037037037037036</v>
      </c>
      <c r="FK29" s="36">
        <f t="shared" si="193"/>
        <v>10.8</v>
      </c>
      <c r="FL29" s="36"/>
      <c r="FM29" s="36"/>
      <c r="FN29" s="36">
        <v>10.8</v>
      </c>
      <c r="FO29" s="36"/>
      <c r="FP29" s="36"/>
      <c r="FQ29" s="89">
        <f t="shared" si="152"/>
        <v>40</v>
      </c>
      <c r="FR29" s="36">
        <f t="shared" si="194"/>
        <v>21.5</v>
      </c>
      <c r="FS29" s="36"/>
      <c r="FT29" s="36"/>
      <c r="FU29" s="36">
        <v>21.5</v>
      </c>
      <c r="FV29" s="36"/>
      <c r="FW29" s="36"/>
      <c r="FX29" s="89">
        <f t="shared" si="154"/>
        <v>79.62962962962963</v>
      </c>
      <c r="FY29" s="26">
        <f t="shared" si="206"/>
        <v>27</v>
      </c>
      <c r="FZ29" s="36"/>
      <c r="GA29" s="36"/>
      <c r="GB29" s="36">
        <v>27</v>
      </c>
      <c r="GC29" s="36"/>
      <c r="GD29" s="36"/>
      <c r="GE29" s="26">
        <f t="shared" si="195"/>
        <v>1.7</v>
      </c>
      <c r="GF29" s="36"/>
      <c r="GG29" s="36"/>
      <c r="GH29" s="36">
        <v>1.7</v>
      </c>
      <c r="GI29" s="36"/>
      <c r="GJ29" s="36"/>
      <c r="GK29" s="14">
        <f t="shared" si="156"/>
        <v>6.296296296296296</v>
      </c>
      <c r="GL29" s="26">
        <f t="shared" si="196"/>
        <v>2</v>
      </c>
      <c r="GM29" s="36"/>
      <c r="GN29" s="36"/>
      <c r="GO29" s="36">
        <v>2</v>
      </c>
      <c r="GP29" s="36"/>
      <c r="GQ29" s="36"/>
      <c r="GR29" s="14">
        <f t="shared" si="158"/>
        <v>7.4074074074074066</v>
      </c>
      <c r="GS29" s="26">
        <f t="shared" si="197"/>
        <v>10.4</v>
      </c>
      <c r="GT29" s="36"/>
      <c r="GU29" s="36"/>
      <c r="GV29" s="36">
        <v>10.4</v>
      </c>
      <c r="GW29" s="36"/>
      <c r="GX29" s="36"/>
      <c r="GY29" s="14">
        <f t="shared" si="160"/>
        <v>38.51851851851852</v>
      </c>
      <c r="GZ29" s="26">
        <f t="shared" si="198"/>
        <v>10.4</v>
      </c>
      <c r="HA29" s="36"/>
      <c r="HB29" s="36"/>
      <c r="HC29" s="36">
        <v>10.4</v>
      </c>
      <c r="HD29" s="36"/>
      <c r="HE29" s="36"/>
      <c r="HF29" s="14">
        <f t="shared" si="162"/>
        <v>38.51851851851852</v>
      </c>
      <c r="HG29" s="26">
        <f t="shared" si="199"/>
        <v>10</v>
      </c>
      <c r="HH29" s="36"/>
      <c r="HI29" s="36"/>
      <c r="HJ29" s="36">
        <v>10</v>
      </c>
      <c r="HK29" s="36"/>
      <c r="HL29" s="36"/>
      <c r="HM29" s="26">
        <f t="shared" si="200"/>
        <v>1.7</v>
      </c>
      <c r="HN29" s="36"/>
      <c r="HO29" s="36"/>
      <c r="HP29" s="36">
        <v>1.7</v>
      </c>
      <c r="HQ29" s="36"/>
      <c r="HR29" s="36"/>
      <c r="HS29" s="14">
        <f t="shared" si="164"/>
        <v>17</v>
      </c>
      <c r="HT29" s="26">
        <f t="shared" si="201"/>
        <v>2</v>
      </c>
      <c r="HU29" s="36"/>
      <c r="HV29" s="36"/>
      <c r="HW29" s="36">
        <v>2</v>
      </c>
      <c r="HX29" s="36"/>
      <c r="HY29" s="36"/>
      <c r="HZ29" s="14">
        <f t="shared" si="166"/>
        <v>20</v>
      </c>
      <c r="IA29" s="26">
        <f t="shared" si="202"/>
        <v>10.4</v>
      </c>
      <c r="IB29" s="36"/>
      <c r="IC29" s="36"/>
      <c r="ID29" s="36">
        <v>10.4</v>
      </c>
      <c r="IE29" s="36"/>
      <c r="IF29" s="36"/>
      <c r="IG29" s="14">
        <f t="shared" si="168"/>
        <v>104</v>
      </c>
      <c r="IH29" s="26">
        <f t="shared" si="207"/>
        <v>1.9</v>
      </c>
      <c r="II29" s="36"/>
      <c r="IJ29" s="36"/>
      <c r="IK29" s="27">
        <v>1.9</v>
      </c>
      <c r="IL29" s="36"/>
      <c r="IM29" s="36"/>
      <c r="IN29" s="14">
        <f t="shared" si="170"/>
        <v>19</v>
      </c>
      <c r="IO29" s="94">
        <v>27</v>
      </c>
    </row>
    <row r="30" spans="2:249" s="20" customFormat="1" ht="42.75" customHeight="1">
      <c r="B30" s="12">
        <v>12</v>
      </c>
      <c r="C30" s="12" t="s">
        <v>20</v>
      </c>
      <c r="D30" s="34">
        <f t="shared" si="203"/>
        <v>18.2</v>
      </c>
      <c r="E30" s="36"/>
      <c r="F30" s="36"/>
      <c r="G30" s="36">
        <v>18.2</v>
      </c>
      <c r="H30" s="36"/>
      <c r="I30" s="36"/>
      <c r="J30" s="34">
        <f t="shared" si="173"/>
        <v>0</v>
      </c>
      <c r="K30" s="36"/>
      <c r="L30" s="36"/>
      <c r="M30" s="36"/>
      <c r="N30" s="36"/>
      <c r="O30" s="36"/>
      <c r="P30" s="60">
        <f t="shared" si="116"/>
        <v>0</v>
      </c>
      <c r="Q30" s="34">
        <f t="shared" si="174"/>
        <v>0</v>
      </c>
      <c r="R30" s="36"/>
      <c r="S30" s="36"/>
      <c r="T30" s="36"/>
      <c r="U30" s="36"/>
      <c r="V30" s="36"/>
      <c r="W30" s="60">
        <f t="shared" si="118"/>
        <v>0</v>
      </c>
      <c r="X30" s="34">
        <f t="shared" si="175"/>
        <v>3.2</v>
      </c>
      <c r="Y30" s="36"/>
      <c r="Z30" s="36"/>
      <c r="AA30" s="36">
        <v>3.2</v>
      </c>
      <c r="AB30" s="36"/>
      <c r="AC30" s="36"/>
      <c r="AD30" s="60">
        <f t="shared" si="120"/>
        <v>17.582417582417584</v>
      </c>
      <c r="AE30" s="34">
        <f t="shared" si="208"/>
        <v>18.2</v>
      </c>
      <c r="AF30" s="36"/>
      <c r="AG30" s="36"/>
      <c r="AH30" s="36">
        <v>18.2</v>
      </c>
      <c r="AI30" s="36"/>
      <c r="AJ30" s="36"/>
      <c r="AK30" s="61">
        <f t="shared" si="122"/>
        <v>100</v>
      </c>
      <c r="AL30" s="26">
        <f t="shared" si="171"/>
        <v>35</v>
      </c>
      <c r="AM30" s="36"/>
      <c r="AN30" s="36"/>
      <c r="AO30" s="36">
        <v>35</v>
      </c>
      <c r="AP30" s="36"/>
      <c r="AQ30" s="36"/>
      <c r="AR30" s="26">
        <f t="shared" si="176"/>
        <v>0</v>
      </c>
      <c r="AS30" s="36"/>
      <c r="AT30" s="36"/>
      <c r="AU30" s="36">
        <v>0</v>
      </c>
      <c r="AV30" s="36"/>
      <c r="AW30" s="36"/>
      <c r="AX30" s="34">
        <f t="shared" si="177"/>
        <v>0</v>
      </c>
      <c r="AY30" s="26">
        <f t="shared" si="178"/>
        <v>0</v>
      </c>
      <c r="AZ30" s="36"/>
      <c r="BA30" s="36"/>
      <c r="BB30" s="36">
        <v>0</v>
      </c>
      <c r="BC30" s="36"/>
      <c r="BD30" s="36"/>
      <c r="BE30" s="35">
        <f t="shared" si="125"/>
        <v>0</v>
      </c>
      <c r="BF30" s="26">
        <f t="shared" si="179"/>
        <v>2.8</v>
      </c>
      <c r="BG30" s="36"/>
      <c r="BH30" s="36"/>
      <c r="BI30" s="36">
        <v>2.8</v>
      </c>
      <c r="BJ30" s="36"/>
      <c r="BK30" s="36"/>
      <c r="BL30" s="35">
        <f t="shared" si="127"/>
        <v>8</v>
      </c>
      <c r="BM30" s="36">
        <f t="shared" si="172"/>
        <v>35</v>
      </c>
      <c r="BN30" s="36"/>
      <c r="BO30" s="36"/>
      <c r="BP30" s="36">
        <v>35</v>
      </c>
      <c r="BQ30" s="36"/>
      <c r="BR30" s="36"/>
      <c r="BS30" s="36">
        <f t="shared" si="180"/>
        <v>0</v>
      </c>
      <c r="BT30" s="36"/>
      <c r="BU30" s="36"/>
      <c r="BV30" s="36">
        <v>0</v>
      </c>
      <c r="BW30" s="36"/>
      <c r="BX30" s="36"/>
      <c r="BY30" s="34">
        <f t="shared" si="181"/>
        <v>0</v>
      </c>
      <c r="BZ30" s="36">
        <f t="shared" si="182"/>
        <v>0</v>
      </c>
      <c r="CA30" s="36"/>
      <c r="CB30" s="36"/>
      <c r="CC30" s="36">
        <v>0</v>
      </c>
      <c r="CD30" s="36"/>
      <c r="CE30" s="36"/>
      <c r="CF30" s="34">
        <f t="shared" si="130"/>
        <v>0</v>
      </c>
      <c r="CG30" s="36">
        <f t="shared" si="183"/>
        <v>2.8</v>
      </c>
      <c r="CH30" s="36"/>
      <c r="CI30" s="36"/>
      <c r="CJ30" s="36">
        <v>2.8</v>
      </c>
      <c r="CK30" s="36"/>
      <c r="CL30" s="36"/>
      <c r="CM30" s="34">
        <f t="shared" si="132"/>
        <v>8</v>
      </c>
      <c r="CN30" s="26">
        <f t="shared" si="204"/>
        <v>35</v>
      </c>
      <c r="CO30" s="36"/>
      <c r="CP30" s="36"/>
      <c r="CQ30" s="36">
        <v>35</v>
      </c>
      <c r="CR30" s="36"/>
      <c r="CS30" s="36"/>
      <c r="CT30" s="26">
        <f t="shared" si="184"/>
        <v>0</v>
      </c>
      <c r="CU30" s="36"/>
      <c r="CV30" s="36"/>
      <c r="CW30" s="36"/>
      <c r="CX30" s="36"/>
      <c r="CY30" s="36"/>
      <c r="CZ30" s="35">
        <f t="shared" si="134"/>
        <v>0</v>
      </c>
      <c r="DA30" s="26">
        <f t="shared" si="185"/>
        <v>4</v>
      </c>
      <c r="DB30" s="36"/>
      <c r="DC30" s="36"/>
      <c r="DD30" s="36">
        <v>4</v>
      </c>
      <c r="DE30" s="36"/>
      <c r="DF30" s="36"/>
      <c r="DG30" s="14">
        <f t="shared" si="136"/>
        <v>11.428571428571429</v>
      </c>
      <c r="DH30" s="26">
        <f t="shared" si="186"/>
        <v>9.5</v>
      </c>
      <c r="DI30" s="36"/>
      <c r="DJ30" s="36"/>
      <c r="DK30" s="36">
        <v>9.5</v>
      </c>
      <c r="DL30" s="36"/>
      <c r="DM30" s="36"/>
      <c r="DN30" s="14">
        <f t="shared" si="138"/>
        <v>27.142857142857142</v>
      </c>
      <c r="DO30" s="36">
        <f t="shared" si="187"/>
        <v>15.3</v>
      </c>
      <c r="DP30" s="36"/>
      <c r="DQ30" s="36"/>
      <c r="DR30" s="36">
        <v>15.3</v>
      </c>
      <c r="DS30" s="36"/>
      <c r="DT30" s="36"/>
      <c r="DU30" s="89">
        <f t="shared" si="140"/>
        <v>43.714285714285715</v>
      </c>
      <c r="DV30" s="36">
        <f t="shared" si="205"/>
        <v>22</v>
      </c>
      <c r="DW30" s="36"/>
      <c r="DX30" s="36"/>
      <c r="DY30" s="36">
        <v>22</v>
      </c>
      <c r="DZ30" s="36"/>
      <c r="EA30" s="36"/>
      <c r="EB30" s="36">
        <f t="shared" si="188"/>
        <v>0</v>
      </c>
      <c r="EC30" s="36"/>
      <c r="ED30" s="36"/>
      <c r="EE30" s="36"/>
      <c r="EF30" s="36"/>
      <c r="EG30" s="36"/>
      <c r="EH30" s="34">
        <f t="shared" si="142"/>
        <v>0</v>
      </c>
      <c r="EI30" s="36">
        <f t="shared" si="189"/>
        <v>4</v>
      </c>
      <c r="EJ30" s="36"/>
      <c r="EK30" s="36"/>
      <c r="EL30" s="36">
        <v>4</v>
      </c>
      <c r="EM30" s="36"/>
      <c r="EN30" s="36"/>
      <c r="EO30" s="89">
        <f t="shared" si="144"/>
        <v>18.181818181818183</v>
      </c>
      <c r="EP30" s="36">
        <f t="shared" si="190"/>
        <v>9.5</v>
      </c>
      <c r="EQ30" s="36"/>
      <c r="ER30" s="36"/>
      <c r="ES30" s="36">
        <v>9.5</v>
      </c>
      <c r="ET30" s="36"/>
      <c r="EU30" s="36"/>
      <c r="EV30" s="89">
        <f t="shared" si="146"/>
        <v>43.18181818181818</v>
      </c>
      <c r="EW30" s="36">
        <f t="shared" si="191"/>
        <v>0.2</v>
      </c>
      <c r="EX30" s="36"/>
      <c r="EY30" s="36"/>
      <c r="EZ30" s="36">
        <v>0.2</v>
      </c>
      <c r="FA30" s="36"/>
      <c r="FB30" s="36"/>
      <c r="FC30" s="89">
        <f t="shared" si="148"/>
        <v>0.9090909090909092</v>
      </c>
      <c r="FD30" s="36">
        <f t="shared" si="192"/>
        <v>0.5</v>
      </c>
      <c r="FE30" s="36"/>
      <c r="FF30" s="36"/>
      <c r="FG30" s="36">
        <v>0.5</v>
      </c>
      <c r="FH30" s="36"/>
      <c r="FI30" s="36"/>
      <c r="FJ30" s="89">
        <f t="shared" si="150"/>
        <v>2.272727272727273</v>
      </c>
      <c r="FK30" s="36">
        <f t="shared" si="193"/>
        <v>0.9</v>
      </c>
      <c r="FL30" s="36"/>
      <c r="FM30" s="36"/>
      <c r="FN30" s="36">
        <v>0.9</v>
      </c>
      <c r="FO30" s="36"/>
      <c r="FP30" s="36"/>
      <c r="FQ30" s="89">
        <f t="shared" si="152"/>
        <v>4.090909090909091</v>
      </c>
      <c r="FR30" s="36">
        <f t="shared" si="194"/>
        <v>7.1</v>
      </c>
      <c r="FS30" s="36"/>
      <c r="FT30" s="36"/>
      <c r="FU30" s="36">
        <v>7.1</v>
      </c>
      <c r="FV30" s="36"/>
      <c r="FW30" s="36"/>
      <c r="FX30" s="89">
        <f t="shared" si="154"/>
        <v>32.272727272727266</v>
      </c>
      <c r="FY30" s="26">
        <f t="shared" si="206"/>
        <v>22</v>
      </c>
      <c r="FZ30" s="36"/>
      <c r="GA30" s="36"/>
      <c r="GB30" s="36">
        <v>22</v>
      </c>
      <c r="GC30" s="36"/>
      <c r="GD30" s="36"/>
      <c r="GE30" s="26">
        <f t="shared" si="195"/>
        <v>0.2</v>
      </c>
      <c r="GF30" s="36"/>
      <c r="GG30" s="36"/>
      <c r="GH30" s="36">
        <v>0.2</v>
      </c>
      <c r="GI30" s="36"/>
      <c r="GJ30" s="36"/>
      <c r="GK30" s="14">
        <f t="shared" si="156"/>
        <v>0.9090909090909092</v>
      </c>
      <c r="GL30" s="26">
        <f t="shared" si="196"/>
        <v>0.5</v>
      </c>
      <c r="GM30" s="36"/>
      <c r="GN30" s="36"/>
      <c r="GO30" s="36">
        <v>0.5</v>
      </c>
      <c r="GP30" s="36"/>
      <c r="GQ30" s="36"/>
      <c r="GR30" s="14">
        <f t="shared" si="158"/>
        <v>2.272727272727273</v>
      </c>
      <c r="GS30" s="26">
        <f t="shared" si="197"/>
        <v>8.5</v>
      </c>
      <c r="GT30" s="36"/>
      <c r="GU30" s="36"/>
      <c r="GV30" s="36">
        <v>8.5</v>
      </c>
      <c r="GW30" s="36"/>
      <c r="GX30" s="36"/>
      <c r="GY30" s="14">
        <f t="shared" si="160"/>
        <v>38.63636363636363</v>
      </c>
      <c r="GZ30" s="26">
        <f t="shared" si="198"/>
        <v>8.5</v>
      </c>
      <c r="HA30" s="36"/>
      <c r="HB30" s="36"/>
      <c r="HC30" s="36">
        <v>8.5</v>
      </c>
      <c r="HD30" s="36"/>
      <c r="HE30" s="36"/>
      <c r="HF30" s="14">
        <f t="shared" si="162"/>
        <v>38.63636363636363</v>
      </c>
      <c r="HG30" s="26">
        <f t="shared" si="199"/>
        <v>10</v>
      </c>
      <c r="HH30" s="36"/>
      <c r="HI30" s="36"/>
      <c r="HJ30" s="36">
        <v>10</v>
      </c>
      <c r="HK30" s="36"/>
      <c r="HL30" s="36"/>
      <c r="HM30" s="26">
        <f t="shared" si="200"/>
        <v>0.2</v>
      </c>
      <c r="HN30" s="36"/>
      <c r="HO30" s="36"/>
      <c r="HP30" s="36">
        <v>0.2</v>
      </c>
      <c r="HQ30" s="36"/>
      <c r="HR30" s="36"/>
      <c r="HS30" s="14">
        <f t="shared" si="164"/>
        <v>2</v>
      </c>
      <c r="HT30" s="26">
        <f t="shared" si="201"/>
        <v>0.5</v>
      </c>
      <c r="HU30" s="36"/>
      <c r="HV30" s="36"/>
      <c r="HW30" s="36">
        <v>0.5</v>
      </c>
      <c r="HX30" s="36"/>
      <c r="HY30" s="36"/>
      <c r="HZ30" s="14">
        <f t="shared" si="166"/>
        <v>5</v>
      </c>
      <c r="IA30" s="26">
        <f t="shared" si="202"/>
        <v>8.5</v>
      </c>
      <c r="IB30" s="36"/>
      <c r="IC30" s="36"/>
      <c r="ID30" s="36">
        <v>8.5</v>
      </c>
      <c r="IE30" s="36"/>
      <c r="IF30" s="36"/>
      <c r="IG30" s="14">
        <f t="shared" si="168"/>
        <v>85</v>
      </c>
      <c r="IH30" s="26">
        <v>0.2</v>
      </c>
      <c r="II30" s="36"/>
      <c r="IJ30" s="36"/>
      <c r="IK30" s="27">
        <v>0.2</v>
      </c>
      <c r="IL30" s="36"/>
      <c r="IM30" s="36"/>
      <c r="IN30" s="14">
        <f t="shared" si="170"/>
        <v>2</v>
      </c>
      <c r="IO30" s="94">
        <v>22</v>
      </c>
    </row>
    <row r="31" spans="2:249" s="20" customFormat="1" ht="60.75" customHeight="1">
      <c r="B31" s="12">
        <v>13</v>
      </c>
      <c r="C31" s="12" t="s">
        <v>21</v>
      </c>
      <c r="D31" s="34">
        <f t="shared" si="203"/>
        <v>10</v>
      </c>
      <c r="E31" s="36"/>
      <c r="F31" s="36"/>
      <c r="G31" s="36">
        <v>10</v>
      </c>
      <c r="H31" s="36"/>
      <c r="I31" s="36"/>
      <c r="J31" s="34">
        <f t="shared" si="173"/>
        <v>0</v>
      </c>
      <c r="K31" s="36"/>
      <c r="L31" s="36"/>
      <c r="M31" s="36"/>
      <c r="N31" s="36"/>
      <c r="O31" s="36"/>
      <c r="P31" s="60">
        <f t="shared" si="116"/>
        <v>0</v>
      </c>
      <c r="Q31" s="34">
        <f t="shared" si="174"/>
        <v>2</v>
      </c>
      <c r="R31" s="36"/>
      <c r="S31" s="36"/>
      <c r="T31" s="36">
        <v>2</v>
      </c>
      <c r="U31" s="36"/>
      <c r="V31" s="36"/>
      <c r="W31" s="60">
        <f t="shared" si="118"/>
        <v>20</v>
      </c>
      <c r="X31" s="34">
        <f t="shared" si="175"/>
        <v>3</v>
      </c>
      <c r="Y31" s="36"/>
      <c r="Z31" s="36"/>
      <c r="AA31" s="36">
        <v>3</v>
      </c>
      <c r="AB31" s="36"/>
      <c r="AC31" s="36"/>
      <c r="AD31" s="60">
        <f t="shared" si="120"/>
        <v>30</v>
      </c>
      <c r="AE31" s="34">
        <f t="shared" si="208"/>
        <v>8</v>
      </c>
      <c r="AF31" s="36"/>
      <c r="AG31" s="36"/>
      <c r="AH31" s="36">
        <v>8</v>
      </c>
      <c r="AI31" s="36"/>
      <c r="AJ31" s="36"/>
      <c r="AK31" s="61">
        <f t="shared" si="122"/>
        <v>80</v>
      </c>
      <c r="AL31" s="26">
        <f t="shared" si="171"/>
        <v>10</v>
      </c>
      <c r="AM31" s="36"/>
      <c r="AN31" s="36"/>
      <c r="AO31" s="36">
        <v>10</v>
      </c>
      <c r="AP31" s="36"/>
      <c r="AQ31" s="36"/>
      <c r="AR31" s="26">
        <f t="shared" si="176"/>
        <v>0</v>
      </c>
      <c r="AS31" s="36"/>
      <c r="AT31" s="36"/>
      <c r="AU31" s="36">
        <v>0</v>
      </c>
      <c r="AV31" s="36"/>
      <c r="AW31" s="36"/>
      <c r="AX31" s="34">
        <f t="shared" si="177"/>
        <v>0</v>
      </c>
      <c r="AY31" s="26">
        <f t="shared" si="178"/>
        <v>0</v>
      </c>
      <c r="AZ31" s="36"/>
      <c r="BA31" s="36"/>
      <c r="BB31" s="36">
        <v>0</v>
      </c>
      <c r="BC31" s="36"/>
      <c r="BD31" s="36"/>
      <c r="BE31" s="35">
        <f t="shared" si="125"/>
        <v>0</v>
      </c>
      <c r="BF31" s="26">
        <f t="shared" si="179"/>
        <v>4</v>
      </c>
      <c r="BG31" s="36"/>
      <c r="BH31" s="36"/>
      <c r="BI31" s="36">
        <v>4</v>
      </c>
      <c r="BJ31" s="36"/>
      <c r="BK31" s="36"/>
      <c r="BL31" s="35">
        <f t="shared" si="127"/>
        <v>40</v>
      </c>
      <c r="BM31" s="36">
        <f t="shared" si="172"/>
        <v>11</v>
      </c>
      <c r="BN31" s="36"/>
      <c r="BO31" s="36"/>
      <c r="BP31" s="36">
        <v>11</v>
      </c>
      <c r="BQ31" s="36"/>
      <c r="BR31" s="36"/>
      <c r="BS31" s="36">
        <f t="shared" si="180"/>
        <v>0</v>
      </c>
      <c r="BT31" s="36"/>
      <c r="BU31" s="36"/>
      <c r="BV31" s="36">
        <v>0</v>
      </c>
      <c r="BW31" s="36"/>
      <c r="BX31" s="36"/>
      <c r="BY31" s="34">
        <f t="shared" si="181"/>
        <v>0</v>
      </c>
      <c r="BZ31" s="36">
        <f t="shared" si="182"/>
        <v>0</v>
      </c>
      <c r="CA31" s="36"/>
      <c r="CB31" s="36"/>
      <c r="CC31" s="36">
        <v>0</v>
      </c>
      <c r="CD31" s="36"/>
      <c r="CE31" s="36"/>
      <c r="CF31" s="34">
        <f t="shared" si="130"/>
        <v>0</v>
      </c>
      <c r="CG31" s="36">
        <f t="shared" si="183"/>
        <v>11</v>
      </c>
      <c r="CH31" s="36"/>
      <c r="CI31" s="36"/>
      <c r="CJ31" s="36">
        <v>11</v>
      </c>
      <c r="CK31" s="36"/>
      <c r="CL31" s="36"/>
      <c r="CM31" s="34">
        <f t="shared" si="132"/>
        <v>100</v>
      </c>
      <c r="CN31" s="26">
        <f t="shared" si="204"/>
        <v>12.7</v>
      </c>
      <c r="CO31" s="36"/>
      <c r="CP31" s="36"/>
      <c r="CQ31" s="36">
        <v>12.7</v>
      </c>
      <c r="CR31" s="36"/>
      <c r="CS31" s="36"/>
      <c r="CT31" s="26">
        <f t="shared" si="184"/>
        <v>0</v>
      </c>
      <c r="CU31" s="36"/>
      <c r="CV31" s="36"/>
      <c r="CW31" s="36"/>
      <c r="CX31" s="36"/>
      <c r="CY31" s="36"/>
      <c r="CZ31" s="35">
        <f t="shared" si="134"/>
        <v>0</v>
      </c>
      <c r="DA31" s="26">
        <f t="shared" si="185"/>
        <v>10</v>
      </c>
      <c r="DB31" s="36"/>
      <c r="DC31" s="36"/>
      <c r="DD31" s="36">
        <v>10</v>
      </c>
      <c r="DE31" s="36"/>
      <c r="DF31" s="36"/>
      <c r="DG31" s="35">
        <f t="shared" si="136"/>
        <v>78.74015748031496</v>
      </c>
      <c r="DH31" s="26">
        <f t="shared" si="186"/>
        <v>10</v>
      </c>
      <c r="DI31" s="36"/>
      <c r="DJ31" s="36"/>
      <c r="DK31" s="36">
        <v>10</v>
      </c>
      <c r="DL31" s="36"/>
      <c r="DM31" s="36"/>
      <c r="DN31" s="35">
        <f t="shared" si="138"/>
        <v>78.74015748031496</v>
      </c>
      <c r="DO31" s="36">
        <f t="shared" si="187"/>
        <v>12.7</v>
      </c>
      <c r="DP31" s="36"/>
      <c r="DQ31" s="36"/>
      <c r="DR31" s="36">
        <v>12.7</v>
      </c>
      <c r="DS31" s="36"/>
      <c r="DT31" s="36"/>
      <c r="DU31" s="34">
        <f t="shared" si="140"/>
        <v>100</v>
      </c>
      <c r="DV31" s="36">
        <f t="shared" si="205"/>
        <v>23</v>
      </c>
      <c r="DW31" s="36"/>
      <c r="DX31" s="36"/>
      <c r="DY31" s="36">
        <v>23</v>
      </c>
      <c r="DZ31" s="36"/>
      <c r="EA31" s="36"/>
      <c r="EB31" s="36">
        <f t="shared" si="188"/>
        <v>0</v>
      </c>
      <c r="EC31" s="36"/>
      <c r="ED31" s="36"/>
      <c r="EE31" s="36"/>
      <c r="EF31" s="36"/>
      <c r="EG31" s="36"/>
      <c r="EH31" s="34">
        <f t="shared" si="142"/>
        <v>0</v>
      </c>
      <c r="EI31" s="36">
        <f t="shared" si="189"/>
        <v>10</v>
      </c>
      <c r="EJ31" s="36"/>
      <c r="EK31" s="36"/>
      <c r="EL31" s="36">
        <v>10</v>
      </c>
      <c r="EM31" s="36"/>
      <c r="EN31" s="36"/>
      <c r="EO31" s="34">
        <f t="shared" si="144"/>
        <v>43.47826086956522</v>
      </c>
      <c r="EP31" s="36">
        <f t="shared" si="190"/>
        <v>10</v>
      </c>
      <c r="EQ31" s="36"/>
      <c r="ER31" s="36"/>
      <c r="ES31" s="36">
        <v>10</v>
      </c>
      <c r="ET31" s="36"/>
      <c r="EU31" s="36"/>
      <c r="EV31" s="34">
        <f t="shared" si="146"/>
        <v>43.47826086956522</v>
      </c>
      <c r="EW31" s="36">
        <f t="shared" si="191"/>
        <v>1.2</v>
      </c>
      <c r="EX31" s="36"/>
      <c r="EY31" s="36"/>
      <c r="EZ31" s="36">
        <v>1.2</v>
      </c>
      <c r="FA31" s="36"/>
      <c r="FB31" s="36"/>
      <c r="FC31" s="34">
        <f t="shared" si="148"/>
        <v>5.217391304347826</v>
      </c>
      <c r="FD31" s="36">
        <f t="shared" si="192"/>
        <v>1.2</v>
      </c>
      <c r="FE31" s="36"/>
      <c r="FF31" s="36"/>
      <c r="FG31" s="36">
        <v>1.2</v>
      </c>
      <c r="FH31" s="36"/>
      <c r="FI31" s="36"/>
      <c r="FJ31" s="89">
        <f t="shared" si="150"/>
        <v>5.217391304347826</v>
      </c>
      <c r="FK31" s="36">
        <f t="shared" si="193"/>
        <v>7.1</v>
      </c>
      <c r="FL31" s="36"/>
      <c r="FM31" s="36"/>
      <c r="FN31" s="36">
        <v>7.1</v>
      </c>
      <c r="FO31" s="36"/>
      <c r="FP31" s="36"/>
      <c r="FQ31" s="89">
        <f t="shared" si="152"/>
        <v>30.869565217391305</v>
      </c>
      <c r="FR31" s="36">
        <f t="shared" si="194"/>
        <v>7.1</v>
      </c>
      <c r="FS31" s="36"/>
      <c r="FT31" s="36"/>
      <c r="FU31" s="36">
        <v>7.1</v>
      </c>
      <c r="FV31" s="36"/>
      <c r="FW31" s="36"/>
      <c r="FX31" s="89">
        <f t="shared" si="154"/>
        <v>30.869565217391305</v>
      </c>
      <c r="FY31" s="26">
        <f t="shared" si="206"/>
        <v>23</v>
      </c>
      <c r="FZ31" s="36"/>
      <c r="GA31" s="36"/>
      <c r="GB31" s="36">
        <v>23</v>
      </c>
      <c r="GC31" s="36"/>
      <c r="GD31" s="36"/>
      <c r="GE31" s="26">
        <f t="shared" si="195"/>
        <v>10.1</v>
      </c>
      <c r="GF31" s="36"/>
      <c r="GG31" s="36"/>
      <c r="GH31" s="36">
        <v>10.1</v>
      </c>
      <c r="GI31" s="36"/>
      <c r="GJ31" s="36"/>
      <c r="GK31" s="14">
        <f t="shared" si="156"/>
        <v>43.91304347826087</v>
      </c>
      <c r="GL31" s="26">
        <f t="shared" si="196"/>
        <v>11.7</v>
      </c>
      <c r="GM31" s="36"/>
      <c r="GN31" s="36"/>
      <c r="GO31" s="36">
        <v>11.7</v>
      </c>
      <c r="GP31" s="36"/>
      <c r="GQ31" s="36"/>
      <c r="GR31" s="14">
        <f t="shared" si="158"/>
        <v>50.8695652173913</v>
      </c>
      <c r="GS31" s="26">
        <f t="shared" si="197"/>
        <v>17.9</v>
      </c>
      <c r="GT31" s="36"/>
      <c r="GU31" s="36"/>
      <c r="GV31" s="36">
        <v>17.9</v>
      </c>
      <c r="GW31" s="36"/>
      <c r="GX31" s="36"/>
      <c r="GY31" s="14">
        <f t="shared" si="160"/>
        <v>77.82608695652173</v>
      </c>
      <c r="GZ31" s="26">
        <f t="shared" si="198"/>
        <v>17.9</v>
      </c>
      <c r="HA31" s="36"/>
      <c r="HB31" s="36"/>
      <c r="HC31" s="36">
        <v>17.9</v>
      </c>
      <c r="HD31" s="36"/>
      <c r="HE31" s="36"/>
      <c r="HF31" s="14">
        <f t="shared" si="162"/>
        <v>77.82608695652173</v>
      </c>
      <c r="HG31" s="26">
        <f t="shared" si="199"/>
        <v>10</v>
      </c>
      <c r="HH31" s="36"/>
      <c r="HI31" s="36"/>
      <c r="HJ31" s="36">
        <v>10</v>
      </c>
      <c r="HK31" s="36"/>
      <c r="HL31" s="36"/>
      <c r="HM31" s="26">
        <f t="shared" si="200"/>
        <v>10.1</v>
      </c>
      <c r="HN31" s="36"/>
      <c r="HO31" s="36"/>
      <c r="HP31" s="36">
        <v>10.1</v>
      </c>
      <c r="HQ31" s="36"/>
      <c r="HR31" s="36"/>
      <c r="HS31" s="14">
        <f t="shared" si="164"/>
        <v>101</v>
      </c>
      <c r="HT31" s="26">
        <f t="shared" si="201"/>
        <v>11.7</v>
      </c>
      <c r="HU31" s="36"/>
      <c r="HV31" s="36"/>
      <c r="HW31" s="36">
        <v>11.7</v>
      </c>
      <c r="HX31" s="36"/>
      <c r="HY31" s="36"/>
      <c r="HZ31" s="14">
        <f t="shared" si="166"/>
        <v>117</v>
      </c>
      <c r="IA31" s="26">
        <f t="shared" si="202"/>
        <v>17.9</v>
      </c>
      <c r="IB31" s="36"/>
      <c r="IC31" s="36"/>
      <c r="ID31" s="36">
        <v>17.9</v>
      </c>
      <c r="IE31" s="36"/>
      <c r="IF31" s="36"/>
      <c r="IG31" s="14">
        <f t="shared" si="168"/>
        <v>178.99999999999997</v>
      </c>
      <c r="IH31" s="26">
        <f t="shared" si="207"/>
        <v>1.4</v>
      </c>
      <c r="II31" s="36"/>
      <c r="IJ31" s="36"/>
      <c r="IK31" s="27">
        <v>1.4</v>
      </c>
      <c r="IL31" s="36"/>
      <c r="IM31" s="36"/>
      <c r="IN31" s="14">
        <f t="shared" si="170"/>
        <v>13.999999999999998</v>
      </c>
      <c r="IO31" s="94">
        <v>23</v>
      </c>
    </row>
    <row r="32" spans="2:249" s="4" customFormat="1" ht="74.25" customHeight="1">
      <c r="B32" s="63">
        <v>14</v>
      </c>
      <c r="C32" s="63" t="s">
        <v>22</v>
      </c>
      <c r="D32" s="34">
        <f t="shared" si="203"/>
        <v>10</v>
      </c>
      <c r="E32" s="5"/>
      <c r="F32" s="5"/>
      <c r="G32" s="36">
        <v>10</v>
      </c>
      <c r="H32" s="5"/>
      <c r="I32" s="5"/>
      <c r="J32" s="34">
        <f t="shared" si="173"/>
        <v>0</v>
      </c>
      <c r="K32" s="5"/>
      <c r="L32" s="5"/>
      <c r="M32" s="5"/>
      <c r="N32" s="5"/>
      <c r="O32" s="5"/>
      <c r="P32" s="60">
        <f t="shared" si="116"/>
        <v>0</v>
      </c>
      <c r="Q32" s="34">
        <f t="shared" si="174"/>
        <v>0</v>
      </c>
      <c r="R32" s="5"/>
      <c r="S32" s="5"/>
      <c r="T32" s="5"/>
      <c r="U32" s="5"/>
      <c r="V32" s="5"/>
      <c r="W32" s="60">
        <f t="shared" si="118"/>
        <v>0</v>
      </c>
      <c r="X32" s="34">
        <f t="shared" si="175"/>
        <v>0</v>
      </c>
      <c r="Y32" s="5"/>
      <c r="Z32" s="5"/>
      <c r="AA32" s="5">
        <v>0</v>
      </c>
      <c r="AB32" s="5"/>
      <c r="AC32" s="5"/>
      <c r="AD32" s="60">
        <f t="shared" si="120"/>
        <v>0</v>
      </c>
      <c r="AE32" s="34">
        <f t="shared" si="208"/>
        <v>10</v>
      </c>
      <c r="AF32" s="5"/>
      <c r="AG32" s="5"/>
      <c r="AH32" s="5">
        <v>10</v>
      </c>
      <c r="AI32" s="5"/>
      <c r="AJ32" s="5"/>
      <c r="AK32" s="61">
        <f t="shared" si="122"/>
        <v>100</v>
      </c>
      <c r="AL32" s="26">
        <f t="shared" si="171"/>
        <v>10</v>
      </c>
      <c r="AM32" s="5"/>
      <c r="AN32" s="5"/>
      <c r="AO32" s="5">
        <v>10</v>
      </c>
      <c r="AP32" s="5"/>
      <c r="AQ32" s="5"/>
      <c r="AR32" s="26">
        <f t="shared" si="176"/>
        <v>0</v>
      </c>
      <c r="AS32" s="5"/>
      <c r="AT32" s="5"/>
      <c r="AU32" s="5">
        <v>0</v>
      </c>
      <c r="AV32" s="5"/>
      <c r="AW32" s="5"/>
      <c r="AX32" s="34">
        <f t="shared" si="177"/>
        <v>0</v>
      </c>
      <c r="AY32" s="26">
        <f t="shared" si="178"/>
        <v>0</v>
      </c>
      <c r="AZ32" s="5"/>
      <c r="BA32" s="5"/>
      <c r="BB32" s="5">
        <v>0</v>
      </c>
      <c r="BC32" s="5"/>
      <c r="BD32" s="5"/>
      <c r="BE32" s="35">
        <f t="shared" si="125"/>
        <v>0</v>
      </c>
      <c r="BF32" s="26">
        <f t="shared" si="179"/>
        <v>2</v>
      </c>
      <c r="BG32" s="5"/>
      <c r="BH32" s="5"/>
      <c r="BI32" s="5">
        <v>2</v>
      </c>
      <c r="BJ32" s="5"/>
      <c r="BK32" s="5"/>
      <c r="BL32" s="35">
        <f t="shared" si="127"/>
        <v>20</v>
      </c>
      <c r="BM32" s="36">
        <f t="shared" si="172"/>
        <v>10</v>
      </c>
      <c r="BN32" s="5"/>
      <c r="BO32" s="5"/>
      <c r="BP32" s="5">
        <v>10</v>
      </c>
      <c r="BQ32" s="5"/>
      <c r="BR32" s="5"/>
      <c r="BS32" s="36">
        <f t="shared" si="180"/>
        <v>0</v>
      </c>
      <c r="BT32" s="5"/>
      <c r="BU32" s="5"/>
      <c r="BV32" s="5">
        <v>0</v>
      </c>
      <c r="BW32" s="5"/>
      <c r="BX32" s="5"/>
      <c r="BY32" s="34">
        <f t="shared" si="181"/>
        <v>0</v>
      </c>
      <c r="BZ32" s="36">
        <f t="shared" si="182"/>
        <v>0</v>
      </c>
      <c r="CA32" s="5"/>
      <c r="CB32" s="5"/>
      <c r="CC32" s="5">
        <v>0</v>
      </c>
      <c r="CD32" s="5"/>
      <c r="CE32" s="5"/>
      <c r="CF32" s="34">
        <f t="shared" si="130"/>
        <v>0</v>
      </c>
      <c r="CG32" s="36">
        <f t="shared" si="183"/>
        <v>10</v>
      </c>
      <c r="CH32" s="5"/>
      <c r="CI32" s="5"/>
      <c r="CJ32" s="5">
        <v>10</v>
      </c>
      <c r="CK32" s="5"/>
      <c r="CL32" s="5"/>
      <c r="CM32" s="34">
        <f t="shared" si="132"/>
        <v>100</v>
      </c>
      <c r="CN32" s="33">
        <f t="shared" si="204"/>
        <v>10</v>
      </c>
      <c r="CO32" s="5"/>
      <c r="CP32" s="5"/>
      <c r="CQ32" s="5">
        <v>10</v>
      </c>
      <c r="CR32" s="5"/>
      <c r="CS32" s="5"/>
      <c r="CT32" s="26">
        <f t="shared" si="184"/>
        <v>0</v>
      </c>
      <c r="CU32" s="5"/>
      <c r="CV32" s="5"/>
      <c r="CW32" s="5"/>
      <c r="CX32" s="5"/>
      <c r="CY32" s="5"/>
      <c r="CZ32" s="35">
        <f t="shared" si="134"/>
        <v>0</v>
      </c>
      <c r="DA32" s="26">
        <f t="shared" si="185"/>
        <v>2</v>
      </c>
      <c r="DB32" s="5"/>
      <c r="DC32" s="5"/>
      <c r="DD32" s="5">
        <v>2</v>
      </c>
      <c r="DE32" s="5"/>
      <c r="DF32" s="5"/>
      <c r="DG32" s="14">
        <f t="shared" si="136"/>
        <v>20</v>
      </c>
      <c r="DH32" s="26">
        <f t="shared" si="186"/>
        <v>2</v>
      </c>
      <c r="DI32" s="5"/>
      <c r="DJ32" s="5"/>
      <c r="DK32" s="5">
        <v>2</v>
      </c>
      <c r="DL32" s="5"/>
      <c r="DM32" s="5"/>
      <c r="DN32" s="14">
        <f t="shared" si="138"/>
        <v>20</v>
      </c>
      <c r="DO32" s="36">
        <f t="shared" si="187"/>
        <v>5</v>
      </c>
      <c r="DP32" s="5"/>
      <c r="DQ32" s="5"/>
      <c r="DR32" s="5">
        <v>5</v>
      </c>
      <c r="DS32" s="5"/>
      <c r="DT32" s="5"/>
      <c r="DU32" s="89">
        <f t="shared" si="140"/>
        <v>50</v>
      </c>
      <c r="DV32" s="38">
        <f t="shared" si="205"/>
        <v>20</v>
      </c>
      <c r="DW32" s="5"/>
      <c r="DX32" s="5"/>
      <c r="DY32" s="5">
        <v>20</v>
      </c>
      <c r="DZ32" s="5"/>
      <c r="EA32" s="5"/>
      <c r="EB32" s="36">
        <f t="shared" si="188"/>
        <v>0</v>
      </c>
      <c r="EC32" s="5"/>
      <c r="ED32" s="5"/>
      <c r="EE32" s="5"/>
      <c r="EF32" s="5"/>
      <c r="EG32" s="5"/>
      <c r="EH32" s="34">
        <f t="shared" si="142"/>
        <v>0</v>
      </c>
      <c r="EI32" s="36">
        <f t="shared" si="189"/>
        <v>2</v>
      </c>
      <c r="EJ32" s="5"/>
      <c r="EK32" s="5"/>
      <c r="EL32" s="5">
        <v>2</v>
      </c>
      <c r="EM32" s="5"/>
      <c r="EN32" s="5"/>
      <c r="EO32" s="89">
        <f t="shared" si="144"/>
        <v>10</v>
      </c>
      <c r="EP32" s="36">
        <f t="shared" si="190"/>
        <v>2</v>
      </c>
      <c r="EQ32" s="5"/>
      <c r="ER32" s="5"/>
      <c r="ES32" s="5">
        <v>2</v>
      </c>
      <c r="ET32" s="5"/>
      <c r="EU32" s="5"/>
      <c r="EV32" s="89">
        <f t="shared" si="146"/>
        <v>10</v>
      </c>
      <c r="EW32" s="36">
        <f t="shared" si="191"/>
        <v>0.2</v>
      </c>
      <c r="EX32" s="5"/>
      <c r="EY32" s="5"/>
      <c r="EZ32" s="5">
        <v>0.2</v>
      </c>
      <c r="FA32" s="5"/>
      <c r="FB32" s="5"/>
      <c r="FC32" s="89">
        <f t="shared" si="148"/>
        <v>1</v>
      </c>
      <c r="FD32" s="36">
        <f t="shared" si="192"/>
        <v>0.5</v>
      </c>
      <c r="FE32" s="5"/>
      <c r="FF32" s="5"/>
      <c r="FG32" s="5">
        <v>0.5</v>
      </c>
      <c r="FH32" s="5"/>
      <c r="FI32" s="5"/>
      <c r="FJ32" s="89">
        <f t="shared" si="150"/>
        <v>2.5</v>
      </c>
      <c r="FK32" s="36">
        <f t="shared" si="193"/>
        <v>2.9</v>
      </c>
      <c r="FL32" s="5"/>
      <c r="FM32" s="5"/>
      <c r="FN32" s="5">
        <v>2.9</v>
      </c>
      <c r="FO32" s="5"/>
      <c r="FP32" s="5"/>
      <c r="FQ32" s="89">
        <f t="shared" si="152"/>
        <v>14.499999999999998</v>
      </c>
      <c r="FR32" s="36">
        <f t="shared" si="194"/>
        <v>2.9</v>
      </c>
      <c r="FS32" s="5"/>
      <c r="FT32" s="5"/>
      <c r="FU32" s="5">
        <v>2.9</v>
      </c>
      <c r="FV32" s="5"/>
      <c r="FW32" s="5"/>
      <c r="FX32" s="89">
        <f t="shared" si="154"/>
        <v>14.499999999999998</v>
      </c>
      <c r="FY32" s="33">
        <f t="shared" si="206"/>
        <v>20</v>
      </c>
      <c r="FZ32" s="5"/>
      <c r="GA32" s="5"/>
      <c r="GB32" s="5">
        <v>20</v>
      </c>
      <c r="GC32" s="5"/>
      <c r="GD32" s="5"/>
      <c r="GE32" s="26">
        <f t="shared" si="195"/>
        <v>0.3</v>
      </c>
      <c r="GF32" s="5"/>
      <c r="GG32" s="5"/>
      <c r="GH32" s="5">
        <v>0.3</v>
      </c>
      <c r="GI32" s="5"/>
      <c r="GJ32" s="5"/>
      <c r="GK32" s="14">
        <f t="shared" si="156"/>
        <v>1.5</v>
      </c>
      <c r="GL32" s="26">
        <f t="shared" si="196"/>
        <v>0.7</v>
      </c>
      <c r="GM32" s="5"/>
      <c r="GN32" s="5"/>
      <c r="GO32" s="5">
        <v>0.7</v>
      </c>
      <c r="GP32" s="5"/>
      <c r="GQ32" s="5"/>
      <c r="GR32" s="14">
        <f t="shared" si="158"/>
        <v>3.4999999999999996</v>
      </c>
      <c r="GS32" s="26">
        <f t="shared" si="197"/>
        <v>1.2</v>
      </c>
      <c r="GT32" s="5"/>
      <c r="GU32" s="5"/>
      <c r="GV32" s="5">
        <v>1.2</v>
      </c>
      <c r="GW32" s="5"/>
      <c r="GX32" s="5"/>
      <c r="GY32" s="14">
        <f t="shared" si="160"/>
        <v>6</v>
      </c>
      <c r="GZ32" s="26">
        <f t="shared" si="198"/>
        <v>1.2</v>
      </c>
      <c r="HA32" s="5"/>
      <c r="HB32" s="5"/>
      <c r="HC32" s="5">
        <v>1.2</v>
      </c>
      <c r="HD32" s="5"/>
      <c r="HE32" s="5"/>
      <c r="HF32" s="14">
        <f t="shared" si="162"/>
        <v>6</v>
      </c>
      <c r="HG32" s="26">
        <f t="shared" si="199"/>
        <v>5</v>
      </c>
      <c r="HH32" s="5"/>
      <c r="HI32" s="5"/>
      <c r="HJ32" s="5">
        <v>5</v>
      </c>
      <c r="HK32" s="5"/>
      <c r="HL32" s="5"/>
      <c r="HM32" s="26">
        <f t="shared" si="200"/>
        <v>0.3</v>
      </c>
      <c r="HN32" s="5"/>
      <c r="HO32" s="5"/>
      <c r="HP32" s="5">
        <v>0.3</v>
      </c>
      <c r="HQ32" s="5"/>
      <c r="HR32" s="5"/>
      <c r="HS32" s="14">
        <f t="shared" si="164"/>
        <v>6</v>
      </c>
      <c r="HT32" s="26">
        <f t="shared" si="201"/>
        <v>0.7</v>
      </c>
      <c r="HU32" s="5"/>
      <c r="HV32" s="5"/>
      <c r="HW32" s="5">
        <v>0.7</v>
      </c>
      <c r="HX32" s="5"/>
      <c r="HY32" s="5"/>
      <c r="HZ32" s="14">
        <f t="shared" si="166"/>
        <v>13.999999999999998</v>
      </c>
      <c r="IA32" s="26">
        <f t="shared" si="202"/>
        <v>1.2</v>
      </c>
      <c r="IB32" s="5"/>
      <c r="IC32" s="5"/>
      <c r="ID32" s="5">
        <v>1.2</v>
      </c>
      <c r="IE32" s="5"/>
      <c r="IF32" s="5"/>
      <c r="IG32" s="14">
        <f t="shared" si="168"/>
        <v>24</v>
      </c>
      <c r="IH32" s="26">
        <v>0</v>
      </c>
      <c r="II32" s="5"/>
      <c r="IJ32" s="5"/>
      <c r="IK32" s="27">
        <v>0</v>
      </c>
      <c r="IL32" s="5"/>
      <c r="IM32" s="5"/>
      <c r="IN32" s="14">
        <f t="shared" si="170"/>
        <v>0</v>
      </c>
      <c r="IO32" s="97">
        <v>20</v>
      </c>
    </row>
    <row r="33" spans="2:249" s="20" customFormat="1" ht="44.25" customHeight="1">
      <c r="B33" s="12">
        <v>15</v>
      </c>
      <c r="C33" s="12" t="s">
        <v>23</v>
      </c>
      <c r="D33" s="34">
        <f t="shared" si="203"/>
        <v>10</v>
      </c>
      <c r="E33" s="36"/>
      <c r="F33" s="36"/>
      <c r="G33" s="36">
        <v>10</v>
      </c>
      <c r="H33" s="36"/>
      <c r="I33" s="36"/>
      <c r="J33" s="34">
        <f t="shared" si="173"/>
        <v>0</v>
      </c>
      <c r="K33" s="36"/>
      <c r="L33" s="36"/>
      <c r="M33" s="36"/>
      <c r="N33" s="36"/>
      <c r="O33" s="36"/>
      <c r="P33" s="60">
        <f t="shared" si="116"/>
        <v>0</v>
      </c>
      <c r="Q33" s="34">
        <f t="shared" si="174"/>
        <v>0</v>
      </c>
      <c r="R33" s="36"/>
      <c r="S33" s="36"/>
      <c r="T33" s="36"/>
      <c r="U33" s="36"/>
      <c r="V33" s="36"/>
      <c r="W33" s="60">
        <f t="shared" si="118"/>
        <v>0</v>
      </c>
      <c r="X33" s="34">
        <f t="shared" si="175"/>
        <v>0</v>
      </c>
      <c r="Y33" s="36"/>
      <c r="Z33" s="36"/>
      <c r="AA33" s="36">
        <v>0</v>
      </c>
      <c r="AB33" s="36"/>
      <c r="AC33" s="36"/>
      <c r="AD33" s="60">
        <f t="shared" si="120"/>
        <v>0</v>
      </c>
      <c r="AE33" s="34">
        <f t="shared" si="208"/>
        <v>10</v>
      </c>
      <c r="AF33" s="36"/>
      <c r="AG33" s="36"/>
      <c r="AH33" s="36">
        <v>10</v>
      </c>
      <c r="AI33" s="36"/>
      <c r="AJ33" s="36"/>
      <c r="AK33" s="61">
        <f t="shared" si="122"/>
        <v>100</v>
      </c>
      <c r="AL33" s="26">
        <f t="shared" si="171"/>
        <v>10</v>
      </c>
      <c r="AM33" s="36"/>
      <c r="AN33" s="36"/>
      <c r="AO33" s="36">
        <v>10</v>
      </c>
      <c r="AP33" s="36"/>
      <c r="AQ33" s="36"/>
      <c r="AR33" s="26">
        <f t="shared" si="176"/>
        <v>0</v>
      </c>
      <c r="AS33" s="36"/>
      <c r="AT33" s="36"/>
      <c r="AU33" s="36">
        <v>0</v>
      </c>
      <c r="AV33" s="36"/>
      <c r="AW33" s="36"/>
      <c r="AX33" s="34">
        <f t="shared" si="177"/>
        <v>0</v>
      </c>
      <c r="AY33" s="26">
        <f t="shared" si="178"/>
        <v>0</v>
      </c>
      <c r="AZ33" s="36"/>
      <c r="BA33" s="36"/>
      <c r="BB33" s="36">
        <v>0</v>
      </c>
      <c r="BC33" s="36"/>
      <c r="BD33" s="36"/>
      <c r="BE33" s="35">
        <f t="shared" si="125"/>
        <v>0</v>
      </c>
      <c r="BF33" s="26">
        <f t="shared" si="179"/>
        <v>6</v>
      </c>
      <c r="BG33" s="36"/>
      <c r="BH33" s="36"/>
      <c r="BI33" s="36">
        <v>6</v>
      </c>
      <c r="BJ33" s="36"/>
      <c r="BK33" s="36"/>
      <c r="BL33" s="35">
        <f t="shared" si="127"/>
        <v>60</v>
      </c>
      <c r="BM33" s="36">
        <f t="shared" si="172"/>
        <v>10</v>
      </c>
      <c r="BN33" s="36"/>
      <c r="BO33" s="36"/>
      <c r="BP33" s="36">
        <v>10</v>
      </c>
      <c r="BQ33" s="36"/>
      <c r="BR33" s="36"/>
      <c r="BS33" s="36">
        <f t="shared" si="180"/>
        <v>0</v>
      </c>
      <c r="BT33" s="36"/>
      <c r="BU33" s="36"/>
      <c r="BV33" s="36">
        <v>0</v>
      </c>
      <c r="BW33" s="36"/>
      <c r="BX33" s="36"/>
      <c r="BY33" s="34">
        <f t="shared" si="181"/>
        <v>0</v>
      </c>
      <c r="BZ33" s="36">
        <f t="shared" si="182"/>
        <v>0</v>
      </c>
      <c r="CA33" s="36"/>
      <c r="CB33" s="36"/>
      <c r="CC33" s="36">
        <v>0</v>
      </c>
      <c r="CD33" s="36"/>
      <c r="CE33" s="36"/>
      <c r="CF33" s="34">
        <f t="shared" si="130"/>
        <v>0</v>
      </c>
      <c r="CG33" s="36">
        <f t="shared" si="183"/>
        <v>6</v>
      </c>
      <c r="CH33" s="36"/>
      <c r="CI33" s="36"/>
      <c r="CJ33" s="36">
        <v>6</v>
      </c>
      <c r="CK33" s="36"/>
      <c r="CL33" s="36"/>
      <c r="CM33" s="34">
        <f t="shared" si="132"/>
        <v>60</v>
      </c>
      <c r="CN33" s="26">
        <f t="shared" si="204"/>
        <v>17.6</v>
      </c>
      <c r="CO33" s="36"/>
      <c r="CP33" s="36"/>
      <c r="CQ33" s="36">
        <v>17.6</v>
      </c>
      <c r="CR33" s="36"/>
      <c r="CS33" s="36"/>
      <c r="CT33" s="26">
        <f t="shared" si="184"/>
        <v>0</v>
      </c>
      <c r="CU33" s="36"/>
      <c r="CV33" s="36"/>
      <c r="CW33" s="36"/>
      <c r="CX33" s="36"/>
      <c r="CY33" s="36"/>
      <c r="CZ33" s="35">
        <f t="shared" si="134"/>
        <v>0</v>
      </c>
      <c r="DA33" s="26">
        <f t="shared" si="185"/>
        <v>3</v>
      </c>
      <c r="DB33" s="36"/>
      <c r="DC33" s="36"/>
      <c r="DD33" s="36">
        <v>3</v>
      </c>
      <c r="DE33" s="36"/>
      <c r="DF33" s="36"/>
      <c r="DG33" s="14">
        <f t="shared" si="136"/>
        <v>17.045454545454543</v>
      </c>
      <c r="DH33" s="26">
        <f t="shared" si="186"/>
        <v>3</v>
      </c>
      <c r="DI33" s="36"/>
      <c r="DJ33" s="36"/>
      <c r="DK33" s="36">
        <v>3</v>
      </c>
      <c r="DL33" s="36"/>
      <c r="DM33" s="36"/>
      <c r="DN33" s="14">
        <f t="shared" si="138"/>
        <v>17.045454545454543</v>
      </c>
      <c r="DO33" s="36">
        <f t="shared" si="187"/>
        <v>17.6</v>
      </c>
      <c r="DP33" s="36"/>
      <c r="DQ33" s="36"/>
      <c r="DR33" s="36">
        <v>17.6</v>
      </c>
      <c r="DS33" s="36"/>
      <c r="DT33" s="36"/>
      <c r="DU33" s="89">
        <f t="shared" si="140"/>
        <v>100</v>
      </c>
      <c r="DV33" s="36">
        <f t="shared" si="205"/>
        <v>15</v>
      </c>
      <c r="DW33" s="36"/>
      <c r="DX33" s="36"/>
      <c r="DY33" s="36">
        <v>15</v>
      </c>
      <c r="DZ33" s="36"/>
      <c r="EA33" s="36"/>
      <c r="EB33" s="36">
        <f t="shared" si="188"/>
        <v>0</v>
      </c>
      <c r="EC33" s="36"/>
      <c r="ED33" s="36"/>
      <c r="EE33" s="36"/>
      <c r="EF33" s="36"/>
      <c r="EG33" s="36"/>
      <c r="EH33" s="34">
        <f t="shared" si="142"/>
        <v>0</v>
      </c>
      <c r="EI33" s="36">
        <f t="shared" si="189"/>
        <v>3</v>
      </c>
      <c r="EJ33" s="36"/>
      <c r="EK33" s="36"/>
      <c r="EL33" s="36">
        <v>3</v>
      </c>
      <c r="EM33" s="36"/>
      <c r="EN33" s="36"/>
      <c r="EO33" s="89">
        <f t="shared" si="144"/>
        <v>20</v>
      </c>
      <c r="EP33" s="36">
        <f t="shared" si="190"/>
        <v>3</v>
      </c>
      <c r="EQ33" s="36"/>
      <c r="ER33" s="36"/>
      <c r="ES33" s="36">
        <v>3</v>
      </c>
      <c r="ET33" s="36"/>
      <c r="EU33" s="36"/>
      <c r="EV33" s="89">
        <f t="shared" si="146"/>
        <v>20</v>
      </c>
      <c r="EW33" s="36">
        <f t="shared" si="191"/>
        <v>0</v>
      </c>
      <c r="EX33" s="36"/>
      <c r="EY33" s="36"/>
      <c r="EZ33" s="36">
        <v>0</v>
      </c>
      <c r="FA33" s="36"/>
      <c r="FB33" s="36"/>
      <c r="FC33" s="89">
        <f t="shared" si="148"/>
        <v>0</v>
      </c>
      <c r="FD33" s="36">
        <f t="shared" si="192"/>
        <v>0</v>
      </c>
      <c r="FE33" s="36"/>
      <c r="FF33" s="36"/>
      <c r="FG33" s="36">
        <v>0</v>
      </c>
      <c r="FH33" s="36"/>
      <c r="FI33" s="36"/>
      <c r="FJ33" s="89">
        <f t="shared" si="150"/>
        <v>0</v>
      </c>
      <c r="FK33" s="36">
        <f t="shared" si="193"/>
        <v>2.8</v>
      </c>
      <c r="FL33" s="36"/>
      <c r="FM33" s="36"/>
      <c r="FN33" s="36">
        <v>2.8</v>
      </c>
      <c r="FO33" s="36"/>
      <c r="FP33" s="36"/>
      <c r="FQ33" s="89">
        <f t="shared" si="152"/>
        <v>18.666666666666664</v>
      </c>
      <c r="FR33" s="36">
        <f t="shared" si="194"/>
        <v>12.3</v>
      </c>
      <c r="FS33" s="36"/>
      <c r="FT33" s="36"/>
      <c r="FU33" s="36">
        <v>12.3</v>
      </c>
      <c r="FV33" s="36"/>
      <c r="FW33" s="36"/>
      <c r="FX33" s="89">
        <f t="shared" si="154"/>
        <v>82</v>
      </c>
      <c r="FY33" s="26">
        <f t="shared" si="206"/>
        <v>15</v>
      </c>
      <c r="FZ33" s="36"/>
      <c r="GA33" s="36"/>
      <c r="GB33" s="36">
        <v>15</v>
      </c>
      <c r="GC33" s="36"/>
      <c r="GD33" s="36"/>
      <c r="GE33" s="26">
        <f t="shared" si="195"/>
        <v>1.8</v>
      </c>
      <c r="GF33" s="36"/>
      <c r="GG33" s="36"/>
      <c r="GH33" s="36">
        <v>1.8</v>
      </c>
      <c r="GI33" s="36"/>
      <c r="GJ33" s="36"/>
      <c r="GK33" s="14">
        <f t="shared" si="156"/>
        <v>12.000000000000002</v>
      </c>
      <c r="GL33" s="26">
        <f t="shared" si="196"/>
        <v>5.1</v>
      </c>
      <c r="GM33" s="36"/>
      <c r="GN33" s="36"/>
      <c r="GO33" s="36">
        <v>5.1</v>
      </c>
      <c r="GP33" s="36"/>
      <c r="GQ33" s="36"/>
      <c r="GR33" s="14">
        <f t="shared" si="158"/>
        <v>34</v>
      </c>
      <c r="GS33" s="26">
        <f t="shared" si="197"/>
        <v>7.1</v>
      </c>
      <c r="GT33" s="36"/>
      <c r="GU33" s="36"/>
      <c r="GV33" s="36">
        <v>7.1</v>
      </c>
      <c r="GW33" s="36"/>
      <c r="GX33" s="36"/>
      <c r="GY33" s="14">
        <f t="shared" si="160"/>
        <v>47.333333333333336</v>
      </c>
      <c r="GZ33" s="26">
        <f t="shared" si="198"/>
        <v>7.1</v>
      </c>
      <c r="HA33" s="36"/>
      <c r="HB33" s="36"/>
      <c r="HC33" s="36">
        <v>7.1</v>
      </c>
      <c r="HD33" s="36"/>
      <c r="HE33" s="36"/>
      <c r="HF33" s="14">
        <f t="shared" si="162"/>
        <v>47.333333333333336</v>
      </c>
      <c r="HG33" s="26">
        <f t="shared" si="199"/>
        <v>10</v>
      </c>
      <c r="HH33" s="36"/>
      <c r="HI33" s="36"/>
      <c r="HJ33" s="36">
        <v>10</v>
      </c>
      <c r="HK33" s="36"/>
      <c r="HL33" s="36"/>
      <c r="HM33" s="26">
        <f t="shared" si="200"/>
        <v>1.8</v>
      </c>
      <c r="HN33" s="36"/>
      <c r="HO33" s="36"/>
      <c r="HP33" s="36">
        <v>1.8</v>
      </c>
      <c r="HQ33" s="36"/>
      <c r="HR33" s="36"/>
      <c r="HS33" s="14">
        <f t="shared" si="164"/>
        <v>18</v>
      </c>
      <c r="HT33" s="26">
        <f t="shared" si="201"/>
        <v>5.1</v>
      </c>
      <c r="HU33" s="36"/>
      <c r="HV33" s="36"/>
      <c r="HW33" s="36">
        <v>5.1</v>
      </c>
      <c r="HX33" s="36"/>
      <c r="HY33" s="36"/>
      <c r="HZ33" s="14">
        <f t="shared" si="166"/>
        <v>51</v>
      </c>
      <c r="IA33" s="26">
        <f t="shared" si="202"/>
        <v>7.1</v>
      </c>
      <c r="IB33" s="36"/>
      <c r="IC33" s="36"/>
      <c r="ID33" s="36">
        <v>7.1</v>
      </c>
      <c r="IE33" s="36"/>
      <c r="IF33" s="36"/>
      <c r="IG33" s="14">
        <f t="shared" si="168"/>
        <v>71</v>
      </c>
      <c r="IH33" s="26">
        <f t="shared" si="207"/>
        <v>0</v>
      </c>
      <c r="II33" s="36"/>
      <c r="IJ33" s="36"/>
      <c r="IK33" s="27">
        <v>0</v>
      </c>
      <c r="IL33" s="36"/>
      <c r="IM33" s="36"/>
      <c r="IN33" s="14">
        <f t="shared" si="170"/>
        <v>0</v>
      </c>
      <c r="IO33" s="94">
        <v>15</v>
      </c>
    </row>
    <row r="34" spans="2:249" s="20" customFormat="1" ht="51" customHeight="1">
      <c r="B34" s="12">
        <v>16</v>
      </c>
      <c r="C34" s="12" t="s">
        <v>30</v>
      </c>
      <c r="D34" s="34">
        <f t="shared" si="203"/>
        <v>25</v>
      </c>
      <c r="E34" s="36"/>
      <c r="F34" s="36"/>
      <c r="G34" s="36">
        <v>25</v>
      </c>
      <c r="H34" s="36"/>
      <c r="I34" s="36"/>
      <c r="J34" s="34">
        <f t="shared" si="173"/>
        <v>13</v>
      </c>
      <c r="K34" s="36"/>
      <c r="L34" s="36"/>
      <c r="M34" s="36">
        <v>13</v>
      </c>
      <c r="N34" s="36"/>
      <c r="O34" s="36"/>
      <c r="P34" s="60">
        <f t="shared" si="116"/>
        <v>52</v>
      </c>
      <c r="Q34" s="34">
        <f t="shared" si="174"/>
        <v>13</v>
      </c>
      <c r="R34" s="36"/>
      <c r="S34" s="36"/>
      <c r="T34" s="36">
        <v>13</v>
      </c>
      <c r="U34" s="36"/>
      <c r="V34" s="36"/>
      <c r="W34" s="60">
        <f t="shared" si="118"/>
        <v>52</v>
      </c>
      <c r="X34" s="34">
        <f t="shared" si="175"/>
        <v>13</v>
      </c>
      <c r="Y34" s="36"/>
      <c r="Z34" s="36"/>
      <c r="AA34" s="36">
        <v>13</v>
      </c>
      <c r="AB34" s="36"/>
      <c r="AC34" s="36"/>
      <c r="AD34" s="60">
        <f t="shared" si="120"/>
        <v>52</v>
      </c>
      <c r="AE34" s="34">
        <f t="shared" si="208"/>
        <v>13</v>
      </c>
      <c r="AF34" s="36"/>
      <c r="AG34" s="36"/>
      <c r="AH34" s="36">
        <v>13</v>
      </c>
      <c r="AI34" s="36"/>
      <c r="AJ34" s="36"/>
      <c r="AK34" s="61">
        <f t="shared" si="122"/>
        <v>52</v>
      </c>
      <c r="AL34" s="26">
        <f t="shared" si="171"/>
        <v>25</v>
      </c>
      <c r="AM34" s="36"/>
      <c r="AN34" s="36"/>
      <c r="AO34" s="36">
        <v>25</v>
      </c>
      <c r="AP34" s="36"/>
      <c r="AQ34" s="36"/>
      <c r="AR34" s="26">
        <f t="shared" si="176"/>
        <v>15.6</v>
      </c>
      <c r="AS34" s="36"/>
      <c r="AT34" s="36"/>
      <c r="AU34" s="36">
        <v>15.6</v>
      </c>
      <c r="AV34" s="36"/>
      <c r="AW34" s="36"/>
      <c r="AX34" s="34">
        <f t="shared" si="177"/>
        <v>62.4</v>
      </c>
      <c r="AY34" s="26">
        <f t="shared" si="178"/>
        <v>15.6</v>
      </c>
      <c r="AZ34" s="36"/>
      <c r="BA34" s="36"/>
      <c r="BB34" s="36">
        <v>15.6</v>
      </c>
      <c r="BC34" s="36"/>
      <c r="BD34" s="36"/>
      <c r="BE34" s="35">
        <f t="shared" si="125"/>
        <v>62.4</v>
      </c>
      <c r="BF34" s="26">
        <f t="shared" si="179"/>
        <v>15.6</v>
      </c>
      <c r="BG34" s="36"/>
      <c r="BH34" s="36"/>
      <c r="BI34" s="36">
        <v>15.6</v>
      </c>
      <c r="BJ34" s="36"/>
      <c r="BK34" s="36"/>
      <c r="BL34" s="35">
        <f t="shared" si="127"/>
        <v>62.4</v>
      </c>
      <c r="BM34" s="36">
        <f t="shared" si="172"/>
        <v>25</v>
      </c>
      <c r="BN34" s="36"/>
      <c r="BO34" s="36"/>
      <c r="BP34" s="36">
        <v>25</v>
      </c>
      <c r="BQ34" s="36"/>
      <c r="BR34" s="36"/>
      <c r="BS34" s="36">
        <f t="shared" si="180"/>
        <v>15.6</v>
      </c>
      <c r="BT34" s="36"/>
      <c r="BU34" s="36"/>
      <c r="BV34" s="36">
        <v>15.6</v>
      </c>
      <c r="BW34" s="36"/>
      <c r="BX34" s="36"/>
      <c r="BY34" s="34">
        <f t="shared" si="181"/>
        <v>62.4</v>
      </c>
      <c r="BZ34" s="36">
        <f t="shared" si="182"/>
        <v>15.6</v>
      </c>
      <c r="CA34" s="36"/>
      <c r="CB34" s="36"/>
      <c r="CC34" s="36">
        <v>15.6</v>
      </c>
      <c r="CD34" s="36"/>
      <c r="CE34" s="36"/>
      <c r="CF34" s="34">
        <f t="shared" si="130"/>
        <v>62.4</v>
      </c>
      <c r="CG34" s="36">
        <f t="shared" si="183"/>
        <v>15.6</v>
      </c>
      <c r="CH34" s="36"/>
      <c r="CI34" s="36"/>
      <c r="CJ34" s="36">
        <v>15.6</v>
      </c>
      <c r="CK34" s="36"/>
      <c r="CL34" s="36"/>
      <c r="CM34" s="34">
        <f t="shared" si="132"/>
        <v>62.4</v>
      </c>
      <c r="CN34" s="26">
        <f t="shared" si="204"/>
        <v>27.6</v>
      </c>
      <c r="CO34" s="36"/>
      <c r="CP34" s="36"/>
      <c r="CQ34" s="36">
        <v>27.6</v>
      </c>
      <c r="CR34" s="36"/>
      <c r="CS34" s="36"/>
      <c r="CT34" s="26">
        <f t="shared" si="184"/>
        <v>14.7</v>
      </c>
      <c r="CU34" s="36"/>
      <c r="CV34" s="36"/>
      <c r="CW34" s="36">
        <v>14.7</v>
      </c>
      <c r="CX34" s="36"/>
      <c r="CY34" s="36"/>
      <c r="CZ34" s="35">
        <f t="shared" si="134"/>
        <v>53.260869565217384</v>
      </c>
      <c r="DA34" s="26">
        <f t="shared" si="185"/>
        <v>27</v>
      </c>
      <c r="DB34" s="36"/>
      <c r="DC34" s="36"/>
      <c r="DD34" s="36">
        <v>27</v>
      </c>
      <c r="DE34" s="36"/>
      <c r="DF34" s="36"/>
      <c r="DG34" s="14">
        <f t="shared" si="136"/>
        <v>97.82608695652173</v>
      </c>
      <c r="DH34" s="26">
        <f t="shared" si="186"/>
        <v>27</v>
      </c>
      <c r="DI34" s="36"/>
      <c r="DJ34" s="36"/>
      <c r="DK34" s="36">
        <v>27</v>
      </c>
      <c r="DL34" s="36"/>
      <c r="DM34" s="36"/>
      <c r="DN34" s="14">
        <f t="shared" si="138"/>
        <v>97.82608695652173</v>
      </c>
      <c r="DO34" s="36">
        <f t="shared" si="187"/>
        <v>27.6</v>
      </c>
      <c r="DP34" s="36"/>
      <c r="DQ34" s="36"/>
      <c r="DR34" s="36">
        <v>27.6</v>
      </c>
      <c r="DS34" s="36"/>
      <c r="DT34" s="36"/>
      <c r="DU34" s="89">
        <f t="shared" si="140"/>
        <v>100</v>
      </c>
      <c r="DV34" s="36">
        <f t="shared" si="205"/>
        <v>34</v>
      </c>
      <c r="DW34" s="36"/>
      <c r="DX34" s="36"/>
      <c r="DY34" s="36">
        <v>34</v>
      </c>
      <c r="DZ34" s="36"/>
      <c r="EA34" s="36"/>
      <c r="EB34" s="36">
        <f t="shared" si="188"/>
        <v>14.7</v>
      </c>
      <c r="EC34" s="36"/>
      <c r="ED34" s="36"/>
      <c r="EE34" s="36">
        <v>14.7</v>
      </c>
      <c r="EF34" s="36"/>
      <c r="EG34" s="36"/>
      <c r="EH34" s="34">
        <f t="shared" si="142"/>
        <v>43.23529411764706</v>
      </c>
      <c r="EI34" s="36">
        <f t="shared" si="189"/>
        <v>27</v>
      </c>
      <c r="EJ34" s="36"/>
      <c r="EK34" s="36"/>
      <c r="EL34" s="36">
        <v>27</v>
      </c>
      <c r="EM34" s="36"/>
      <c r="EN34" s="36"/>
      <c r="EO34" s="89">
        <f t="shared" si="144"/>
        <v>79.41176470588235</v>
      </c>
      <c r="EP34" s="36">
        <f t="shared" si="190"/>
        <v>27</v>
      </c>
      <c r="EQ34" s="36"/>
      <c r="ER34" s="36"/>
      <c r="ES34" s="36">
        <v>27</v>
      </c>
      <c r="ET34" s="36"/>
      <c r="EU34" s="36"/>
      <c r="EV34" s="89">
        <f t="shared" si="146"/>
        <v>79.41176470588235</v>
      </c>
      <c r="EW34" s="36">
        <f t="shared" si="191"/>
        <v>0.6</v>
      </c>
      <c r="EX34" s="36"/>
      <c r="EY34" s="36"/>
      <c r="EZ34" s="36">
        <v>0.6</v>
      </c>
      <c r="FA34" s="36"/>
      <c r="FB34" s="36"/>
      <c r="FC34" s="89">
        <f t="shared" si="148"/>
        <v>1.7647058823529411</v>
      </c>
      <c r="FD34" s="36">
        <f t="shared" si="192"/>
        <v>3</v>
      </c>
      <c r="FE34" s="36"/>
      <c r="FF34" s="36"/>
      <c r="FG34" s="36">
        <v>3</v>
      </c>
      <c r="FH34" s="36"/>
      <c r="FI34" s="36"/>
      <c r="FJ34" s="89">
        <f t="shared" si="150"/>
        <v>8.823529411764707</v>
      </c>
      <c r="FK34" s="36">
        <f t="shared" si="193"/>
        <v>7.8</v>
      </c>
      <c r="FL34" s="36"/>
      <c r="FM34" s="36"/>
      <c r="FN34" s="36">
        <v>7.8</v>
      </c>
      <c r="FO34" s="36"/>
      <c r="FP34" s="36"/>
      <c r="FQ34" s="89">
        <f t="shared" si="152"/>
        <v>22.941176470588236</v>
      </c>
      <c r="FR34" s="36">
        <f t="shared" si="194"/>
        <v>7.8</v>
      </c>
      <c r="FS34" s="36"/>
      <c r="FT34" s="36"/>
      <c r="FU34" s="36">
        <v>7.8</v>
      </c>
      <c r="FV34" s="36"/>
      <c r="FW34" s="36"/>
      <c r="FX34" s="89">
        <f t="shared" si="154"/>
        <v>22.941176470588236</v>
      </c>
      <c r="FY34" s="26">
        <f t="shared" si="206"/>
        <v>34</v>
      </c>
      <c r="FZ34" s="36"/>
      <c r="GA34" s="36"/>
      <c r="GB34" s="36">
        <v>34</v>
      </c>
      <c r="GC34" s="36"/>
      <c r="GD34" s="36"/>
      <c r="GE34" s="26">
        <f t="shared" si="195"/>
        <v>1.3</v>
      </c>
      <c r="GF34" s="36"/>
      <c r="GG34" s="36"/>
      <c r="GH34" s="36">
        <v>1.3</v>
      </c>
      <c r="GI34" s="36"/>
      <c r="GJ34" s="36"/>
      <c r="GK34" s="14">
        <f t="shared" si="156"/>
        <v>3.823529411764706</v>
      </c>
      <c r="GL34" s="26">
        <f t="shared" si="196"/>
        <v>3</v>
      </c>
      <c r="GM34" s="36"/>
      <c r="GN34" s="36"/>
      <c r="GO34" s="36">
        <v>3</v>
      </c>
      <c r="GP34" s="36"/>
      <c r="GQ34" s="36"/>
      <c r="GR34" s="14">
        <f t="shared" si="158"/>
        <v>8.823529411764707</v>
      </c>
      <c r="GS34" s="26">
        <f t="shared" si="197"/>
        <v>7.2</v>
      </c>
      <c r="GT34" s="36"/>
      <c r="GU34" s="36"/>
      <c r="GV34" s="36">
        <v>7.2</v>
      </c>
      <c r="GW34" s="36"/>
      <c r="GX34" s="36"/>
      <c r="GY34" s="14">
        <f t="shared" si="160"/>
        <v>21.176470588235293</v>
      </c>
      <c r="GZ34" s="26">
        <f t="shared" si="198"/>
        <v>7.2</v>
      </c>
      <c r="HA34" s="36"/>
      <c r="HB34" s="36"/>
      <c r="HC34" s="36">
        <v>7.2</v>
      </c>
      <c r="HD34" s="36"/>
      <c r="HE34" s="36"/>
      <c r="HF34" s="14">
        <f t="shared" si="162"/>
        <v>21.176470588235293</v>
      </c>
      <c r="HG34" s="26">
        <f t="shared" si="199"/>
        <v>10</v>
      </c>
      <c r="HH34" s="36"/>
      <c r="HI34" s="36"/>
      <c r="HJ34" s="36">
        <v>10</v>
      </c>
      <c r="HK34" s="36"/>
      <c r="HL34" s="36"/>
      <c r="HM34" s="26">
        <f t="shared" si="200"/>
        <v>1.3</v>
      </c>
      <c r="HN34" s="36"/>
      <c r="HO34" s="36"/>
      <c r="HP34" s="36">
        <v>1.3</v>
      </c>
      <c r="HQ34" s="36"/>
      <c r="HR34" s="36"/>
      <c r="HS34" s="14">
        <f t="shared" si="164"/>
        <v>13</v>
      </c>
      <c r="HT34" s="26">
        <f t="shared" si="201"/>
        <v>3</v>
      </c>
      <c r="HU34" s="36"/>
      <c r="HV34" s="36"/>
      <c r="HW34" s="36">
        <v>3</v>
      </c>
      <c r="HX34" s="36"/>
      <c r="HY34" s="36"/>
      <c r="HZ34" s="14">
        <f t="shared" si="166"/>
        <v>30</v>
      </c>
      <c r="IA34" s="26">
        <f t="shared" si="202"/>
        <v>7.2</v>
      </c>
      <c r="IB34" s="36"/>
      <c r="IC34" s="36"/>
      <c r="ID34" s="36">
        <v>7.2</v>
      </c>
      <c r="IE34" s="36"/>
      <c r="IF34" s="36"/>
      <c r="IG34" s="14">
        <f t="shared" si="168"/>
        <v>72</v>
      </c>
      <c r="IH34" s="26">
        <f t="shared" si="207"/>
        <v>1.4</v>
      </c>
      <c r="II34" s="36"/>
      <c r="IJ34" s="36"/>
      <c r="IK34" s="27">
        <v>1.4</v>
      </c>
      <c r="IL34" s="36"/>
      <c r="IM34" s="36"/>
      <c r="IN34" s="14">
        <f t="shared" si="170"/>
        <v>13.999999999999998</v>
      </c>
      <c r="IO34" s="94">
        <v>34</v>
      </c>
    </row>
    <row r="35" spans="2:249" s="20" customFormat="1" ht="63.75" customHeight="1">
      <c r="B35" s="12">
        <v>17</v>
      </c>
      <c r="C35" s="12" t="s">
        <v>24</v>
      </c>
      <c r="D35" s="34">
        <f t="shared" si="203"/>
        <v>22</v>
      </c>
      <c r="E35" s="36"/>
      <c r="F35" s="36"/>
      <c r="G35" s="36">
        <v>22</v>
      </c>
      <c r="H35" s="36"/>
      <c r="I35" s="36"/>
      <c r="J35" s="34">
        <f t="shared" si="173"/>
        <v>0</v>
      </c>
      <c r="K35" s="36"/>
      <c r="L35" s="36"/>
      <c r="M35" s="36"/>
      <c r="N35" s="36"/>
      <c r="O35" s="36"/>
      <c r="P35" s="60">
        <f t="shared" si="116"/>
        <v>0</v>
      </c>
      <c r="Q35" s="34">
        <f t="shared" si="174"/>
        <v>6</v>
      </c>
      <c r="R35" s="36"/>
      <c r="S35" s="36"/>
      <c r="T35" s="36">
        <v>6</v>
      </c>
      <c r="U35" s="36"/>
      <c r="V35" s="36"/>
      <c r="W35" s="60">
        <f t="shared" si="118"/>
        <v>27.27272727272727</v>
      </c>
      <c r="X35" s="34">
        <f t="shared" si="175"/>
        <v>10</v>
      </c>
      <c r="Y35" s="36"/>
      <c r="Z35" s="36"/>
      <c r="AA35" s="36">
        <v>10</v>
      </c>
      <c r="AB35" s="36"/>
      <c r="AC35" s="36"/>
      <c r="AD35" s="60">
        <f t="shared" si="120"/>
        <v>45.45454545454545</v>
      </c>
      <c r="AE35" s="34">
        <f t="shared" si="208"/>
        <v>22</v>
      </c>
      <c r="AF35" s="36"/>
      <c r="AG35" s="36"/>
      <c r="AH35" s="36">
        <v>22</v>
      </c>
      <c r="AI35" s="36"/>
      <c r="AJ35" s="36"/>
      <c r="AK35" s="61">
        <f t="shared" si="122"/>
        <v>100</v>
      </c>
      <c r="AL35" s="26">
        <f t="shared" si="171"/>
        <v>4</v>
      </c>
      <c r="AM35" s="36"/>
      <c r="AN35" s="36"/>
      <c r="AO35" s="36">
        <v>4</v>
      </c>
      <c r="AP35" s="36"/>
      <c r="AQ35" s="36"/>
      <c r="AR35" s="26">
        <f t="shared" si="176"/>
        <v>0</v>
      </c>
      <c r="AS35" s="36"/>
      <c r="AT35" s="36"/>
      <c r="AU35" s="36">
        <v>0</v>
      </c>
      <c r="AV35" s="36"/>
      <c r="AW35" s="36"/>
      <c r="AX35" s="34">
        <f t="shared" si="177"/>
        <v>0</v>
      </c>
      <c r="AY35" s="26">
        <f t="shared" si="178"/>
        <v>4</v>
      </c>
      <c r="AZ35" s="36"/>
      <c r="BA35" s="36"/>
      <c r="BB35" s="36">
        <v>4</v>
      </c>
      <c r="BC35" s="36"/>
      <c r="BD35" s="36"/>
      <c r="BE35" s="35">
        <f t="shared" si="125"/>
        <v>100</v>
      </c>
      <c r="BF35" s="26">
        <f t="shared" si="179"/>
        <v>4</v>
      </c>
      <c r="BG35" s="36"/>
      <c r="BH35" s="36"/>
      <c r="BI35" s="36">
        <v>4</v>
      </c>
      <c r="BJ35" s="36"/>
      <c r="BK35" s="36"/>
      <c r="BL35" s="35">
        <f t="shared" si="127"/>
        <v>100</v>
      </c>
      <c r="BM35" s="36">
        <f t="shared" si="172"/>
        <v>4</v>
      </c>
      <c r="BN35" s="36"/>
      <c r="BO35" s="36"/>
      <c r="BP35" s="36">
        <v>4</v>
      </c>
      <c r="BQ35" s="36"/>
      <c r="BR35" s="36"/>
      <c r="BS35" s="36">
        <f t="shared" si="180"/>
        <v>0</v>
      </c>
      <c r="BT35" s="36"/>
      <c r="BU35" s="36"/>
      <c r="BV35" s="36">
        <v>0</v>
      </c>
      <c r="BW35" s="36"/>
      <c r="BX35" s="36"/>
      <c r="BY35" s="34">
        <f t="shared" si="181"/>
        <v>0</v>
      </c>
      <c r="BZ35" s="36">
        <f t="shared" si="182"/>
        <v>4</v>
      </c>
      <c r="CA35" s="36"/>
      <c r="CB35" s="36"/>
      <c r="CC35" s="36">
        <v>4</v>
      </c>
      <c r="CD35" s="36"/>
      <c r="CE35" s="36"/>
      <c r="CF35" s="34">
        <f t="shared" si="130"/>
        <v>100</v>
      </c>
      <c r="CG35" s="36">
        <f t="shared" si="183"/>
        <v>4</v>
      </c>
      <c r="CH35" s="36"/>
      <c r="CI35" s="36"/>
      <c r="CJ35" s="36">
        <v>4</v>
      </c>
      <c r="CK35" s="36"/>
      <c r="CL35" s="36"/>
      <c r="CM35" s="34">
        <f t="shared" si="132"/>
        <v>100</v>
      </c>
      <c r="CN35" s="26">
        <f t="shared" si="204"/>
        <v>260</v>
      </c>
      <c r="CO35" s="36"/>
      <c r="CP35" s="36"/>
      <c r="CQ35" s="36">
        <v>260</v>
      </c>
      <c r="CR35" s="36"/>
      <c r="CS35" s="36"/>
      <c r="CT35" s="26">
        <f t="shared" si="184"/>
        <v>172</v>
      </c>
      <c r="CU35" s="36"/>
      <c r="CV35" s="36"/>
      <c r="CW35" s="36">
        <v>172</v>
      </c>
      <c r="CX35" s="36"/>
      <c r="CY35" s="36"/>
      <c r="CZ35" s="35">
        <f t="shared" si="134"/>
        <v>66.15384615384615</v>
      </c>
      <c r="DA35" s="26">
        <f t="shared" si="185"/>
        <v>215</v>
      </c>
      <c r="DB35" s="36"/>
      <c r="DC35" s="36"/>
      <c r="DD35" s="36">
        <v>215</v>
      </c>
      <c r="DE35" s="36"/>
      <c r="DF35" s="36"/>
      <c r="DG35" s="14">
        <f t="shared" si="136"/>
        <v>82.6923076923077</v>
      </c>
      <c r="DH35" s="26">
        <f t="shared" si="186"/>
        <v>215</v>
      </c>
      <c r="DI35" s="36"/>
      <c r="DJ35" s="36"/>
      <c r="DK35" s="36">
        <v>215</v>
      </c>
      <c r="DL35" s="36"/>
      <c r="DM35" s="36"/>
      <c r="DN35" s="14">
        <f t="shared" si="138"/>
        <v>82.6923076923077</v>
      </c>
      <c r="DO35" s="36">
        <f t="shared" si="187"/>
        <v>217</v>
      </c>
      <c r="DP35" s="36"/>
      <c r="DQ35" s="36"/>
      <c r="DR35" s="36">
        <v>217</v>
      </c>
      <c r="DS35" s="36"/>
      <c r="DT35" s="36"/>
      <c r="DU35" s="89">
        <f t="shared" si="140"/>
        <v>83.46153846153847</v>
      </c>
      <c r="DV35" s="36">
        <f t="shared" si="205"/>
        <v>55</v>
      </c>
      <c r="DW35" s="36"/>
      <c r="DX35" s="36"/>
      <c r="DY35" s="36">
        <v>55</v>
      </c>
      <c r="DZ35" s="36"/>
      <c r="EA35" s="36"/>
      <c r="EB35" s="36">
        <f t="shared" si="188"/>
        <v>172</v>
      </c>
      <c r="EC35" s="36"/>
      <c r="ED35" s="36"/>
      <c r="EE35" s="36">
        <v>172</v>
      </c>
      <c r="EF35" s="36"/>
      <c r="EG35" s="36"/>
      <c r="EH35" s="34">
        <f t="shared" si="142"/>
        <v>312.72727272727275</v>
      </c>
      <c r="EI35" s="36">
        <f t="shared" si="189"/>
        <v>215</v>
      </c>
      <c r="EJ35" s="36"/>
      <c r="EK35" s="36"/>
      <c r="EL35" s="36">
        <v>215</v>
      </c>
      <c r="EM35" s="36"/>
      <c r="EN35" s="36"/>
      <c r="EO35" s="89">
        <f t="shared" si="144"/>
        <v>390.90909090909093</v>
      </c>
      <c r="EP35" s="36">
        <f t="shared" si="190"/>
        <v>215</v>
      </c>
      <c r="EQ35" s="36"/>
      <c r="ER35" s="36"/>
      <c r="ES35" s="36">
        <v>215</v>
      </c>
      <c r="ET35" s="36"/>
      <c r="EU35" s="36"/>
      <c r="EV35" s="89">
        <f t="shared" si="146"/>
        <v>390.90909090909093</v>
      </c>
      <c r="EW35" s="36">
        <f t="shared" si="191"/>
        <v>8.9</v>
      </c>
      <c r="EX35" s="36"/>
      <c r="EY35" s="36"/>
      <c r="EZ35" s="36">
        <v>8.9</v>
      </c>
      <c r="FA35" s="36"/>
      <c r="FB35" s="36"/>
      <c r="FC35" s="89">
        <f t="shared" si="148"/>
        <v>16.181818181818183</v>
      </c>
      <c r="FD35" s="36">
        <f t="shared" si="192"/>
        <v>20.2</v>
      </c>
      <c r="FE35" s="36"/>
      <c r="FF35" s="36"/>
      <c r="FG35" s="36">
        <v>20.2</v>
      </c>
      <c r="FH35" s="36"/>
      <c r="FI35" s="36"/>
      <c r="FJ35" s="89">
        <f t="shared" si="150"/>
        <v>36.72727272727273</v>
      </c>
      <c r="FK35" s="36">
        <f t="shared" si="193"/>
        <v>50.4</v>
      </c>
      <c r="FL35" s="36"/>
      <c r="FM35" s="36"/>
      <c r="FN35" s="36">
        <v>50.4</v>
      </c>
      <c r="FO35" s="36"/>
      <c r="FP35" s="36"/>
      <c r="FQ35" s="89">
        <f t="shared" si="152"/>
        <v>91.63636363636364</v>
      </c>
      <c r="FR35" s="36">
        <f t="shared" si="194"/>
        <v>50.4</v>
      </c>
      <c r="FS35" s="36"/>
      <c r="FT35" s="36"/>
      <c r="FU35" s="36">
        <v>50.4</v>
      </c>
      <c r="FV35" s="36"/>
      <c r="FW35" s="36"/>
      <c r="FX35" s="89">
        <f t="shared" si="154"/>
        <v>91.63636363636364</v>
      </c>
      <c r="FY35" s="26">
        <f t="shared" si="206"/>
        <v>59</v>
      </c>
      <c r="FZ35" s="36"/>
      <c r="GA35" s="36"/>
      <c r="GB35" s="36">
        <v>59</v>
      </c>
      <c r="GC35" s="36"/>
      <c r="GD35" s="36"/>
      <c r="GE35" s="26">
        <f t="shared" si="195"/>
        <v>19.1</v>
      </c>
      <c r="GF35" s="36"/>
      <c r="GG35" s="36"/>
      <c r="GH35" s="36">
        <v>19.1</v>
      </c>
      <c r="GI35" s="36"/>
      <c r="GJ35" s="36"/>
      <c r="GK35" s="14">
        <f t="shared" si="156"/>
        <v>32.3728813559322</v>
      </c>
      <c r="GL35" s="26">
        <f t="shared" si="196"/>
        <v>20.8</v>
      </c>
      <c r="GM35" s="36"/>
      <c r="GN35" s="36"/>
      <c r="GO35" s="36">
        <v>20.8</v>
      </c>
      <c r="GP35" s="36"/>
      <c r="GQ35" s="36"/>
      <c r="GR35" s="14">
        <f t="shared" si="158"/>
        <v>35.25423728813559</v>
      </c>
      <c r="GS35" s="26">
        <f t="shared" si="197"/>
        <v>49.6</v>
      </c>
      <c r="GT35" s="36"/>
      <c r="GU35" s="36"/>
      <c r="GV35" s="36">
        <v>49.6</v>
      </c>
      <c r="GW35" s="36"/>
      <c r="GX35" s="36"/>
      <c r="GY35" s="14">
        <f t="shared" si="160"/>
        <v>84.0677966101695</v>
      </c>
      <c r="GZ35" s="26">
        <f t="shared" si="198"/>
        <v>59</v>
      </c>
      <c r="HA35" s="36"/>
      <c r="HB35" s="36"/>
      <c r="HC35" s="36">
        <v>59</v>
      </c>
      <c r="HD35" s="36"/>
      <c r="HE35" s="36"/>
      <c r="HF35" s="14">
        <f t="shared" si="162"/>
        <v>100</v>
      </c>
      <c r="HG35" s="26">
        <f t="shared" si="199"/>
        <v>55</v>
      </c>
      <c r="HH35" s="36"/>
      <c r="HI35" s="36"/>
      <c r="HJ35" s="36">
        <v>55</v>
      </c>
      <c r="HK35" s="36"/>
      <c r="HL35" s="36"/>
      <c r="HM35" s="26">
        <f t="shared" si="200"/>
        <v>19.1</v>
      </c>
      <c r="HN35" s="36"/>
      <c r="HO35" s="36"/>
      <c r="HP35" s="36">
        <v>19.1</v>
      </c>
      <c r="HQ35" s="36"/>
      <c r="HR35" s="36"/>
      <c r="HS35" s="14">
        <f t="shared" si="164"/>
        <v>34.72727272727273</v>
      </c>
      <c r="HT35" s="26">
        <f t="shared" si="201"/>
        <v>20.8</v>
      </c>
      <c r="HU35" s="36"/>
      <c r="HV35" s="36"/>
      <c r="HW35" s="36">
        <v>20.8</v>
      </c>
      <c r="HX35" s="36"/>
      <c r="HY35" s="36"/>
      <c r="HZ35" s="14">
        <f t="shared" si="166"/>
        <v>37.81818181818182</v>
      </c>
      <c r="IA35" s="26">
        <f t="shared" si="202"/>
        <v>49.6</v>
      </c>
      <c r="IB35" s="36"/>
      <c r="IC35" s="36"/>
      <c r="ID35" s="36">
        <v>49.6</v>
      </c>
      <c r="IE35" s="36"/>
      <c r="IF35" s="36"/>
      <c r="IG35" s="14">
        <f t="shared" si="168"/>
        <v>90.18181818181819</v>
      </c>
      <c r="IH35" s="26">
        <v>10.4</v>
      </c>
      <c r="II35" s="36"/>
      <c r="IJ35" s="36"/>
      <c r="IK35" s="27">
        <v>10.4</v>
      </c>
      <c r="IL35" s="36"/>
      <c r="IM35" s="36"/>
      <c r="IN35" s="14">
        <f t="shared" si="170"/>
        <v>18.90909090909091</v>
      </c>
      <c r="IO35" s="94">
        <v>55</v>
      </c>
    </row>
    <row r="36" spans="2:248" s="8" customFormat="1" ht="42" customHeight="1">
      <c r="B36" s="119" t="s">
        <v>0</v>
      </c>
      <c r="C36" s="119" t="s">
        <v>1</v>
      </c>
      <c r="D36" s="120" t="s">
        <v>33</v>
      </c>
      <c r="E36" s="120" t="s">
        <v>28</v>
      </c>
      <c r="F36" s="120"/>
      <c r="G36" s="120"/>
      <c r="H36" s="120"/>
      <c r="I36" s="120"/>
      <c r="J36" s="120" t="s">
        <v>33</v>
      </c>
      <c r="K36" s="120" t="s">
        <v>28</v>
      </c>
      <c r="L36" s="120"/>
      <c r="M36" s="120"/>
      <c r="N36" s="120"/>
      <c r="O36" s="120"/>
      <c r="P36" s="120" t="s">
        <v>36</v>
      </c>
      <c r="Q36" s="120" t="s">
        <v>40</v>
      </c>
      <c r="R36" s="120" t="s">
        <v>28</v>
      </c>
      <c r="S36" s="120"/>
      <c r="T36" s="120"/>
      <c r="U36" s="120"/>
      <c r="V36" s="120"/>
      <c r="W36" s="120" t="s">
        <v>41</v>
      </c>
      <c r="X36" s="120" t="s">
        <v>42</v>
      </c>
      <c r="Y36" s="120" t="s">
        <v>28</v>
      </c>
      <c r="Z36" s="120"/>
      <c r="AA36" s="120"/>
      <c r="AB36" s="120"/>
      <c r="AC36" s="120"/>
      <c r="AD36" s="120" t="s">
        <v>43</v>
      </c>
      <c r="AE36" s="120" t="s">
        <v>44</v>
      </c>
      <c r="AF36" s="120" t="s">
        <v>28</v>
      </c>
      <c r="AG36" s="120"/>
      <c r="AH36" s="120"/>
      <c r="AI36" s="120"/>
      <c r="AJ36" s="120"/>
      <c r="AK36" s="120" t="s">
        <v>45</v>
      </c>
      <c r="AL36" s="124" t="s">
        <v>46</v>
      </c>
      <c r="AM36" s="119" t="s">
        <v>28</v>
      </c>
      <c r="AN36" s="119"/>
      <c r="AO36" s="119"/>
      <c r="AP36" s="119"/>
      <c r="AQ36" s="119"/>
      <c r="AR36" s="124" t="s">
        <v>48</v>
      </c>
      <c r="AS36" s="119" t="s">
        <v>28</v>
      </c>
      <c r="AT36" s="119"/>
      <c r="AU36" s="119"/>
      <c r="AV36" s="119"/>
      <c r="AW36" s="119"/>
      <c r="AX36" s="124" t="s">
        <v>47</v>
      </c>
      <c r="AY36" s="124" t="s">
        <v>54</v>
      </c>
      <c r="AZ36" s="119" t="s">
        <v>28</v>
      </c>
      <c r="BA36" s="119"/>
      <c r="BB36" s="119"/>
      <c r="BC36" s="119"/>
      <c r="BD36" s="119"/>
      <c r="BE36" s="124" t="s">
        <v>55</v>
      </c>
      <c r="BF36" s="124" t="s">
        <v>56</v>
      </c>
      <c r="BG36" s="119" t="s">
        <v>28</v>
      </c>
      <c r="BH36" s="119"/>
      <c r="BI36" s="119"/>
      <c r="BJ36" s="119"/>
      <c r="BK36" s="119"/>
      <c r="BL36" s="124" t="s">
        <v>57</v>
      </c>
      <c r="BM36" s="120" t="s">
        <v>46</v>
      </c>
      <c r="BN36" s="120" t="s">
        <v>28</v>
      </c>
      <c r="BO36" s="120"/>
      <c r="BP36" s="120"/>
      <c r="BQ36" s="120"/>
      <c r="BR36" s="120"/>
      <c r="BS36" s="120" t="s">
        <v>48</v>
      </c>
      <c r="BT36" s="120" t="s">
        <v>28</v>
      </c>
      <c r="BU36" s="120"/>
      <c r="BV36" s="120"/>
      <c r="BW36" s="120"/>
      <c r="BX36" s="120"/>
      <c r="BY36" s="120" t="s">
        <v>47</v>
      </c>
      <c r="BZ36" s="120" t="s">
        <v>54</v>
      </c>
      <c r="CA36" s="120" t="s">
        <v>28</v>
      </c>
      <c r="CB36" s="120"/>
      <c r="CC36" s="120"/>
      <c r="CD36" s="120"/>
      <c r="CE36" s="120"/>
      <c r="CF36" s="120" t="s">
        <v>55</v>
      </c>
      <c r="CG36" s="120" t="s">
        <v>58</v>
      </c>
      <c r="CH36" s="120" t="s">
        <v>28</v>
      </c>
      <c r="CI36" s="120"/>
      <c r="CJ36" s="120"/>
      <c r="CK36" s="120"/>
      <c r="CL36" s="120"/>
      <c r="CM36" s="120" t="s">
        <v>59</v>
      </c>
      <c r="CN36" s="124" t="s">
        <v>60</v>
      </c>
      <c r="CO36" s="119" t="s">
        <v>28</v>
      </c>
      <c r="CP36" s="119"/>
      <c r="CQ36" s="119"/>
      <c r="CR36" s="119"/>
      <c r="CS36" s="119"/>
      <c r="CT36" s="124" t="s">
        <v>62</v>
      </c>
      <c r="CU36" s="119" t="s">
        <v>28</v>
      </c>
      <c r="CV36" s="119"/>
      <c r="CW36" s="119"/>
      <c r="CX36" s="119"/>
      <c r="CY36" s="119"/>
      <c r="CZ36" s="124" t="s">
        <v>63</v>
      </c>
      <c r="DA36" s="124" t="s">
        <v>65</v>
      </c>
      <c r="DB36" s="119" t="s">
        <v>28</v>
      </c>
      <c r="DC36" s="119"/>
      <c r="DD36" s="119"/>
      <c r="DE36" s="119"/>
      <c r="DF36" s="119"/>
      <c r="DG36" s="124" t="s">
        <v>66</v>
      </c>
      <c r="DH36" s="124" t="s">
        <v>67</v>
      </c>
      <c r="DI36" s="119" t="s">
        <v>28</v>
      </c>
      <c r="DJ36" s="119"/>
      <c r="DK36" s="119"/>
      <c r="DL36" s="119"/>
      <c r="DM36" s="119"/>
      <c r="DN36" s="124" t="s">
        <v>68</v>
      </c>
      <c r="DO36" s="120" t="s">
        <v>69</v>
      </c>
      <c r="DP36" s="120" t="s">
        <v>28</v>
      </c>
      <c r="DQ36" s="120"/>
      <c r="DR36" s="120"/>
      <c r="DS36" s="120"/>
      <c r="DT36" s="120"/>
      <c r="DU36" s="120" t="s">
        <v>70</v>
      </c>
      <c r="DV36" s="120" t="s">
        <v>73</v>
      </c>
      <c r="DW36" s="120" t="s">
        <v>28</v>
      </c>
      <c r="DX36" s="120"/>
      <c r="DY36" s="120"/>
      <c r="DZ36" s="120"/>
      <c r="EA36" s="120"/>
      <c r="EB36" s="120" t="s">
        <v>62</v>
      </c>
      <c r="EC36" s="120" t="s">
        <v>28</v>
      </c>
      <c r="ED36" s="120"/>
      <c r="EE36" s="120"/>
      <c r="EF36" s="120"/>
      <c r="EG36" s="120"/>
      <c r="EH36" s="120" t="s">
        <v>63</v>
      </c>
      <c r="EI36" s="120" t="s">
        <v>65</v>
      </c>
      <c r="EJ36" s="120" t="s">
        <v>28</v>
      </c>
      <c r="EK36" s="120"/>
      <c r="EL36" s="120"/>
      <c r="EM36" s="120"/>
      <c r="EN36" s="120"/>
      <c r="EO36" s="120" t="s">
        <v>66</v>
      </c>
      <c r="EP36" s="120" t="s">
        <v>67</v>
      </c>
      <c r="EQ36" s="120" t="s">
        <v>28</v>
      </c>
      <c r="ER36" s="120"/>
      <c r="ES36" s="120"/>
      <c r="ET36" s="120"/>
      <c r="EU36" s="120"/>
      <c r="EV36" s="120" t="s">
        <v>68</v>
      </c>
      <c r="EW36" s="120" t="s">
        <v>75</v>
      </c>
      <c r="EX36" s="120" t="s">
        <v>28</v>
      </c>
      <c r="EY36" s="120"/>
      <c r="EZ36" s="120"/>
      <c r="FA36" s="120"/>
      <c r="FB36" s="120"/>
      <c r="FC36" s="120" t="s">
        <v>76</v>
      </c>
      <c r="FD36" s="120" t="s">
        <v>77</v>
      </c>
      <c r="FE36" s="120" t="s">
        <v>28</v>
      </c>
      <c r="FF36" s="120"/>
      <c r="FG36" s="120"/>
      <c r="FH36" s="120"/>
      <c r="FI36" s="120"/>
      <c r="FJ36" s="120" t="s">
        <v>78</v>
      </c>
      <c r="FK36" s="120" t="s">
        <v>79</v>
      </c>
      <c r="FL36" s="120" t="s">
        <v>28</v>
      </c>
      <c r="FM36" s="120"/>
      <c r="FN36" s="120"/>
      <c r="FO36" s="120"/>
      <c r="FP36" s="120"/>
      <c r="FQ36" s="120" t="s">
        <v>80</v>
      </c>
      <c r="FR36" s="120" t="s">
        <v>82</v>
      </c>
      <c r="FS36" s="120" t="s">
        <v>28</v>
      </c>
      <c r="FT36" s="120"/>
      <c r="FU36" s="120"/>
      <c r="FV36" s="120"/>
      <c r="FW36" s="120"/>
      <c r="FX36" s="120" t="s">
        <v>83</v>
      </c>
      <c r="FY36" s="124" t="s">
        <v>89</v>
      </c>
      <c r="FZ36" s="119" t="s">
        <v>28</v>
      </c>
      <c r="GA36" s="119"/>
      <c r="GB36" s="119"/>
      <c r="GC36" s="119"/>
      <c r="GD36" s="119"/>
      <c r="GE36" s="120" t="s">
        <v>94</v>
      </c>
      <c r="GF36" s="119" t="s">
        <v>28</v>
      </c>
      <c r="GG36" s="119"/>
      <c r="GH36" s="119"/>
      <c r="GI36" s="119"/>
      <c r="GJ36" s="119"/>
      <c r="GK36" s="120" t="s">
        <v>92</v>
      </c>
      <c r="GL36" s="120" t="s">
        <v>101</v>
      </c>
      <c r="GM36" s="119" t="s">
        <v>28</v>
      </c>
      <c r="GN36" s="119"/>
      <c r="GO36" s="119"/>
      <c r="GP36" s="119"/>
      <c r="GQ36" s="119"/>
      <c r="GR36" s="120" t="s">
        <v>92</v>
      </c>
      <c r="GS36" s="120" t="s">
        <v>103</v>
      </c>
      <c r="GT36" s="119" t="s">
        <v>28</v>
      </c>
      <c r="GU36" s="119"/>
      <c r="GV36" s="119"/>
      <c r="GW36" s="119"/>
      <c r="GX36" s="119"/>
      <c r="GY36" s="120" t="s">
        <v>92</v>
      </c>
      <c r="GZ36" s="120" t="s">
        <v>103</v>
      </c>
      <c r="HA36" s="119" t="s">
        <v>28</v>
      </c>
      <c r="HB36" s="119"/>
      <c r="HC36" s="119"/>
      <c r="HD36" s="119"/>
      <c r="HE36" s="119"/>
      <c r="HF36" s="120" t="s">
        <v>92</v>
      </c>
      <c r="HG36" s="120" t="s">
        <v>108</v>
      </c>
      <c r="HH36" s="119" t="s">
        <v>28</v>
      </c>
      <c r="HI36" s="119"/>
      <c r="HJ36" s="119"/>
      <c r="HK36" s="119"/>
      <c r="HL36" s="119"/>
      <c r="HM36" s="120" t="s">
        <v>91</v>
      </c>
      <c r="HN36" s="119" t="s">
        <v>28</v>
      </c>
      <c r="HO36" s="119"/>
      <c r="HP36" s="119"/>
      <c r="HQ36" s="119"/>
      <c r="HR36" s="119"/>
      <c r="HS36" s="120" t="s">
        <v>90</v>
      </c>
      <c r="HT36" s="120" t="s">
        <v>101</v>
      </c>
      <c r="HU36" s="119" t="s">
        <v>28</v>
      </c>
      <c r="HV36" s="119"/>
      <c r="HW36" s="119"/>
      <c r="HX36" s="119"/>
      <c r="HY36" s="119"/>
      <c r="HZ36" s="120" t="s">
        <v>90</v>
      </c>
      <c r="IA36" s="120" t="s">
        <v>103</v>
      </c>
      <c r="IB36" s="119" t="s">
        <v>28</v>
      </c>
      <c r="IC36" s="119"/>
      <c r="ID36" s="119"/>
      <c r="IE36" s="119"/>
      <c r="IF36" s="119"/>
      <c r="IG36" s="120" t="s">
        <v>90</v>
      </c>
      <c r="IH36" s="120" t="s">
        <v>110</v>
      </c>
      <c r="II36" s="119" t="s">
        <v>28</v>
      </c>
      <c r="IJ36" s="119"/>
      <c r="IK36" s="119"/>
      <c r="IL36" s="119"/>
      <c r="IM36" s="119"/>
      <c r="IN36" s="120" t="s">
        <v>111</v>
      </c>
    </row>
    <row r="37" spans="2:248" s="8" customFormat="1" ht="243" customHeight="1">
      <c r="B37" s="119"/>
      <c r="C37" s="119"/>
      <c r="D37" s="120"/>
      <c r="E37" s="88" t="s">
        <v>10</v>
      </c>
      <c r="F37" s="88" t="s">
        <v>11</v>
      </c>
      <c r="G37" s="88" t="s">
        <v>12</v>
      </c>
      <c r="H37" s="88" t="s">
        <v>13</v>
      </c>
      <c r="I37" s="88" t="s">
        <v>32</v>
      </c>
      <c r="J37" s="120"/>
      <c r="K37" s="88" t="s">
        <v>10</v>
      </c>
      <c r="L37" s="88" t="s">
        <v>11</v>
      </c>
      <c r="M37" s="88" t="s">
        <v>12</v>
      </c>
      <c r="N37" s="88" t="s">
        <v>13</v>
      </c>
      <c r="O37" s="88" t="s">
        <v>32</v>
      </c>
      <c r="P37" s="120"/>
      <c r="Q37" s="120"/>
      <c r="R37" s="88" t="s">
        <v>10</v>
      </c>
      <c r="S37" s="88" t="s">
        <v>11</v>
      </c>
      <c r="T37" s="88" t="s">
        <v>12</v>
      </c>
      <c r="U37" s="88" t="s">
        <v>13</v>
      </c>
      <c r="V37" s="88" t="s">
        <v>32</v>
      </c>
      <c r="W37" s="120"/>
      <c r="X37" s="120"/>
      <c r="Y37" s="88" t="s">
        <v>10</v>
      </c>
      <c r="Z37" s="88" t="s">
        <v>11</v>
      </c>
      <c r="AA37" s="88" t="s">
        <v>12</v>
      </c>
      <c r="AB37" s="88" t="s">
        <v>13</v>
      </c>
      <c r="AC37" s="88" t="s">
        <v>32</v>
      </c>
      <c r="AD37" s="120"/>
      <c r="AE37" s="120"/>
      <c r="AF37" s="88" t="s">
        <v>10</v>
      </c>
      <c r="AG37" s="88" t="s">
        <v>11</v>
      </c>
      <c r="AH37" s="88" t="s">
        <v>12</v>
      </c>
      <c r="AI37" s="88" t="s">
        <v>13</v>
      </c>
      <c r="AJ37" s="88" t="s">
        <v>32</v>
      </c>
      <c r="AK37" s="120"/>
      <c r="AL37" s="124"/>
      <c r="AM37" s="7" t="s">
        <v>10</v>
      </c>
      <c r="AN37" s="7" t="s">
        <v>11</v>
      </c>
      <c r="AO37" s="7" t="s">
        <v>12</v>
      </c>
      <c r="AP37" s="7" t="s">
        <v>13</v>
      </c>
      <c r="AQ37" s="7" t="s">
        <v>32</v>
      </c>
      <c r="AR37" s="124"/>
      <c r="AS37" s="7" t="s">
        <v>10</v>
      </c>
      <c r="AT37" s="7" t="s">
        <v>11</v>
      </c>
      <c r="AU37" s="7" t="s">
        <v>12</v>
      </c>
      <c r="AV37" s="7" t="s">
        <v>13</v>
      </c>
      <c r="AW37" s="7" t="s">
        <v>32</v>
      </c>
      <c r="AX37" s="124"/>
      <c r="AY37" s="124"/>
      <c r="AZ37" s="7" t="s">
        <v>10</v>
      </c>
      <c r="BA37" s="7" t="s">
        <v>11</v>
      </c>
      <c r="BB37" s="7" t="s">
        <v>12</v>
      </c>
      <c r="BC37" s="7" t="s">
        <v>13</v>
      </c>
      <c r="BD37" s="7" t="s">
        <v>32</v>
      </c>
      <c r="BE37" s="124"/>
      <c r="BF37" s="124"/>
      <c r="BG37" s="7" t="s">
        <v>10</v>
      </c>
      <c r="BH37" s="7" t="s">
        <v>11</v>
      </c>
      <c r="BI37" s="7" t="s">
        <v>12</v>
      </c>
      <c r="BJ37" s="7" t="s">
        <v>53</v>
      </c>
      <c r="BK37" s="7" t="s">
        <v>51</v>
      </c>
      <c r="BL37" s="124"/>
      <c r="BM37" s="120"/>
      <c r="BN37" s="88" t="s">
        <v>10</v>
      </c>
      <c r="BO37" s="88" t="s">
        <v>11</v>
      </c>
      <c r="BP37" s="88" t="s">
        <v>12</v>
      </c>
      <c r="BQ37" s="88" t="s">
        <v>13</v>
      </c>
      <c r="BR37" s="88" t="s">
        <v>32</v>
      </c>
      <c r="BS37" s="120"/>
      <c r="BT37" s="88" t="s">
        <v>10</v>
      </c>
      <c r="BU37" s="88" t="s">
        <v>11</v>
      </c>
      <c r="BV37" s="88" t="s">
        <v>12</v>
      </c>
      <c r="BW37" s="88" t="s">
        <v>13</v>
      </c>
      <c r="BX37" s="88" t="s">
        <v>32</v>
      </c>
      <c r="BY37" s="120"/>
      <c r="BZ37" s="120"/>
      <c r="CA37" s="88" t="s">
        <v>10</v>
      </c>
      <c r="CB37" s="88" t="s">
        <v>11</v>
      </c>
      <c r="CC37" s="88" t="s">
        <v>12</v>
      </c>
      <c r="CD37" s="88" t="s">
        <v>13</v>
      </c>
      <c r="CE37" s="88" t="s">
        <v>32</v>
      </c>
      <c r="CF37" s="120"/>
      <c r="CG37" s="120"/>
      <c r="CH37" s="88" t="s">
        <v>10</v>
      </c>
      <c r="CI37" s="88" t="s">
        <v>11</v>
      </c>
      <c r="CJ37" s="88" t="s">
        <v>12</v>
      </c>
      <c r="CK37" s="88" t="s">
        <v>53</v>
      </c>
      <c r="CL37" s="88" t="s">
        <v>51</v>
      </c>
      <c r="CM37" s="120"/>
      <c r="CN37" s="124"/>
      <c r="CO37" s="7" t="s">
        <v>10</v>
      </c>
      <c r="CP37" s="7" t="s">
        <v>11</v>
      </c>
      <c r="CQ37" s="7" t="s">
        <v>12</v>
      </c>
      <c r="CR37" s="7" t="s">
        <v>53</v>
      </c>
      <c r="CS37" s="7" t="s">
        <v>51</v>
      </c>
      <c r="CT37" s="124"/>
      <c r="CU37" s="7" t="s">
        <v>10</v>
      </c>
      <c r="CV37" s="7" t="s">
        <v>11</v>
      </c>
      <c r="CW37" s="7" t="s">
        <v>12</v>
      </c>
      <c r="CX37" s="7" t="s">
        <v>53</v>
      </c>
      <c r="CY37" s="7" t="s">
        <v>51</v>
      </c>
      <c r="CZ37" s="124"/>
      <c r="DA37" s="124"/>
      <c r="DB37" s="7" t="s">
        <v>10</v>
      </c>
      <c r="DC37" s="7" t="s">
        <v>11</v>
      </c>
      <c r="DD37" s="7" t="s">
        <v>12</v>
      </c>
      <c r="DE37" s="7" t="s">
        <v>53</v>
      </c>
      <c r="DF37" s="7" t="s">
        <v>51</v>
      </c>
      <c r="DG37" s="124"/>
      <c r="DH37" s="124"/>
      <c r="DI37" s="7" t="s">
        <v>10</v>
      </c>
      <c r="DJ37" s="7" t="s">
        <v>11</v>
      </c>
      <c r="DK37" s="7" t="s">
        <v>12</v>
      </c>
      <c r="DL37" s="7" t="s">
        <v>53</v>
      </c>
      <c r="DM37" s="7" t="s">
        <v>51</v>
      </c>
      <c r="DN37" s="124"/>
      <c r="DO37" s="120"/>
      <c r="DP37" s="88" t="s">
        <v>10</v>
      </c>
      <c r="DQ37" s="88" t="s">
        <v>11</v>
      </c>
      <c r="DR37" s="88" t="s">
        <v>12</v>
      </c>
      <c r="DS37" s="88" t="s">
        <v>53</v>
      </c>
      <c r="DT37" s="88" t="s">
        <v>51</v>
      </c>
      <c r="DU37" s="120"/>
      <c r="DV37" s="120"/>
      <c r="DW37" s="88" t="s">
        <v>10</v>
      </c>
      <c r="DX37" s="88" t="s">
        <v>11</v>
      </c>
      <c r="DY37" s="88" t="s">
        <v>12</v>
      </c>
      <c r="DZ37" s="88" t="s">
        <v>53</v>
      </c>
      <c r="EA37" s="88" t="s">
        <v>51</v>
      </c>
      <c r="EB37" s="120"/>
      <c r="EC37" s="88" t="s">
        <v>10</v>
      </c>
      <c r="ED37" s="88" t="s">
        <v>11</v>
      </c>
      <c r="EE37" s="88" t="s">
        <v>12</v>
      </c>
      <c r="EF37" s="88" t="s">
        <v>53</v>
      </c>
      <c r="EG37" s="88" t="s">
        <v>51</v>
      </c>
      <c r="EH37" s="120"/>
      <c r="EI37" s="120"/>
      <c r="EJ37" s="88" t="s">
        <v>10</v>
      </c>
      <c r="EK37" s="88" t="s">
        <v>11</v>
      </c>
      <c r="EL37" s="88" t="s">
        <v>12</v>
      </c>
      <c r="EM37" s="88" t="s">
        <v>53</v>
      </c>
      <c r="EN37" s="88" t="s">
        <v>51</v>
      </c>
      <c r="EO37" s="120"/>
      <c r="EP37" s="120"/>
      <c r="EQ37" s="88" t="s">
        <v>10</v>
      </c>
      <c r="ER37" s="88" t="s">
        <v>11</v>
      </c>
      <c r="ES37" s="88" t="s">
        <v>12</v>
      </c>
      <c r="ET37" s="88" t="s">
        <v>53</v>
      </c>
      <c r="EU37" s="88" t="s">
        <v>51</v>
      </c>
      <c r="EV37" s="120"/>
      <c r="EW37" s="120"/>
      <c r="EX37" s="88" t="s">
        <v>10</v>
      </c>
      <c r="EY37" s="88" t="s">
        <v>11</v>
      </c>
      <c r="EZ37" s="88" t="s">
        <v>12</v>
      </c>
      <c r="FA37" s="88" t="s">
        <v>53</v>
      </c>
      <c r="FB37" s="88" t="s">
        <v>51</v>
      </c>
      <c r="FC37" s="120"/>
      <c r="FD37" s="120"/>
      <c r="FE37" s="88" t="s">
        <v>10</v>
      </c>
      <c r="FF37" s="88" t="s">
        <v>11</v>
      </c>
      <c r="FG37" s="88" t="s">
        <v>12</v>
      </c>
      <c r="FH37" s="88" t="s">
        <v>53</v>
      </c>
      <c r="FI37" s="88" t="s">
        <v>51</v>
      </c>
      <c r="FJ37" s="120"/>
      <c r="FK37" s="120"/>
      <c r="FL37" s="88" t="s">
        <v>10</v>
      </c>
      <c r="FM37" s="88" t="s">
        <v>11</v>
      </c>
      <c r="FN37" s="88" t="s">
        <v>12</v>
      </c>
      <c r="FO37" s="88" t="s">
        <v>53</v>
      </c>
      <c r="FP37" s="88" t="s">
        <v>51</v>
      </c>
      <c r="FQ37" s="120"/>
      <c r="FR37" s="120"/>
      <c r="FS37" s="88" t="s">
        <v>10</v>
      </c>
      <c r="FT37" s="88" t="s">
        <v>11</v>
      </c>
      <c r="FU37" s="88" t="s">
        <v>12</v>
      </c>
      <c r="FV37" s="88" t="s">
        <v>53</v>
      </c>
      <c r="FW37" s="88" t="s">
        <v>51</v>
      </c>
      <c r="FX37" s="120"/>
      <c r="FY37" s="124"/>
      <c r="FZ37" s="7" t="s">
        <v>10</v>
      </c>
      <c r="GA37" s="7" t="s">
        <v>11</v>
      </c>
      <c r="GB37" s="7" t="s">
        <v>12</v>
      </c>
      <c r="GC37" s="7" t="s">
        <v>53</v>
      </c>
      <c r="GD37" s="7" t="s">
        <v>51</v>
      </c>
      <c r="GE37" s="120"/>
      <c r="GF37" s="7" t="s">
        <v>10</v>
      </c>
      <c r="GG37" s="7" t="s">
        <v>11</v>
      </c>
      <c r="GH37" s="7" t="s">
        <v>12</v>
      </c>
      <c r="GI37" s="7" t="s">
        <v>53</v>
      </c>
      <c r="GJ37" s="7" t="s">
        <v>51</v>
      </c>
      <c r="GK37" s="120"/>
      <c r="GL37" s="120"/>
      <c r="GM37" s="7" t="s">
        <v>10</v>
      </c>
      <c r="GN37" s="7" t="s">
        <v>11</v>
      </c>
      <c r="GO37" s="7" t="s">
        <v>12</v>
      </c>
      <c r="GP37" s="7" t="s">
        <v>53</v>
      </c>
      <c r="GQ37" s="7" t="s">
        <v>51</v>
      </c>
      <c r="GR37" s="120"/>
      <c r="GS37" s="120"/>
      <c r="GT37" s="7" t="s">
        <v>10</v>
      </c>
      <c r="GU37" s="7" t="s">
        <v>11</v>
      </c>
      <c r="GV37" s="7" t="s">
        <v>12</v>
      </c>
      <c r="GW37" s="7" t="s">
        <v>53</v>
      </c>
      <c r="GX37" s="7" t="s">
        <v>51</v>
      </c>
      <c r="GY37" s="120"/>
      <c r="GZ37" s="120"/>
      <c r="HA37" s="7" t="s">
        <v>10</v>
      </c>
      <c r="HB37" s="7" t="s">
        <v>11</v>
      </c>
      <c r="HC37" s="7" t="s">
        <v>12</v>
      </c>
      <c r="HD37" s="7" t="s">
        <v>53</v>
      </c>
      <c r="HE37" s="7" t="s">
        <v>51</v>
      </c>
      <c r="HF37" s="120"/>
      <c r="HG37" s="120"/>
      <c r="HH37" s="7" t="s">
        <v>10</v>
      </c>
      <c r="HI37" s="7" t="s">
        <v>11</v>
      </c>
      <c r="HJ37" s="7" t="s">
        <v>99</v>
      </c>
      <c r="HK37" s="7" t="s">
        <v>53</v>
      </c>
      <c r="HL37" s="7" t="s">
        <v>51</v>
      </c>
      <c r="HM37" s="120"/>
      <c r="HN37" s="7" t="s">
        <v>10</v>
      </c>
      <c r="HO37" s="7" t="s">
        <v>11</v>
      </c>
      <c r="HP37" s="7" t="s">
        <v>100</v>
      </c>
      <c r="HQ37" s="7" t="s">
        <v>53</v>
      </c>
      <c r="HR37" s="7" t="s">
        <v>51</v>
      </c>
      <c r="HS37" s="120"/>
      <c r="HT37" s="120"/>
      <c r="HU37" s="7" t="s">
        <v>10</v>
      </c>
      <c r="HV37" s="7" t="s">
        <v>11</v>
      </c>
      <c r="HW37" s="7" t="s">
        <v>100</v>
      </c>
      <c r="HX37" s="7" t="s">
        <v>53</v>
      </c>
      <c r="HY37" s="7" t="s">
        <v>51</v>
      </c>
      <c r="HZ37" s="120"/>
      <c r="IA37" s="120"/>
      <c r="IB37" s="7" t="s">
        <v>10</v>
      </c>
      <c r="IC37" s="7" t="s">
        <v>11</v>
      </c>
      <c r="ID37" s="7" t="s">
        <v>100</v>
      </c>
      <c r="IE37" s="7" t="s">
        <v>53</v>
      </c>
      <c r="IF37" s="7" t="s">
        <v>51</v>
      </c>
      <c r="IG37" s="120"/>
      <c r="IH37" s="120"/>
      <c r="II37" s="7" t="s">
        <v>10</v>
      </c>
      <c r="IJ37" s="7" t="s">
        <v>11</v>
      </c>
      <c r="IK37" s="7" t="s">
        <v>100</v>
      </c>
      <c r="IL37" s="7" t="s">
        <v>53</v>
      </c>
      <c r="IM37" s="7" t="s">
        <v>51</v>
      </c>
      <c r="IN37" s="120"/>
    </row>
    <row r="38" spans="2:248" s="18" customFormat="1" ht="81.75" customHeight="1">
      <c r="B38" s="121" t="s">
        <v>8</v>
      </c>
      <c r="C38" s="122"/>
      <c r="D38" s="10">
        <f aca="true" t="shared" si="209" ref="D38:O38">SUM(D39:D48)</f>
        <v>6710.3</v>
      </c>
      <c r="E38" s="10">
        <f t="shared" si="209"/>
        <v>0</v>
      </c>
      <c r="F38" s="10">
        <f t="shared" si="209"/>
        <v>679</v>
      </c>
      <c r="G38" s="10">
        <f t="shared" si="209"/>
        <v>5916.6</v>
      </c>
      <c r="H38" s="10">
        <f t="shared" si="209"/>
        <v>0</v>
      </c>
      <c r="I38" s="10">
        <f t="shared" si="209"/>
        <v>114.7</v>
      </c>
      <c r="J38" s="10">
        <f t="shared" si="209"/>
        <v>1046.5</v>
      </c>
      <c r="K38" s="10">
        <f t="shared" si="209"/>
        <v>0</v>
      </c>
      <c r="L38" s="10">
        <f t="shared" si="209"/>
        <v>22</v>
      </c>
      <c r="M38" s="10">
        <f t="shared" si="209"/>
        <v>1024.5</v>
      </c>
      <c r="N38" s="10">
        <f t="shared" si="209"/>
        <v>0</v>
      </c>
      <c r="O38" s="10">
        <f t="shared" si="209"/>
        <v>0</v>
      </c>
      <c r="P38" s="37">
        <f aca="true" t="shared" si="210" ref="P38:P48">J38/D38*100</f>
        <v>15.595427924235874</v>
      </c>
      <c r="Q38" s="10">
        <f aca="true" t="shared" si="211" ref="Q38:V38">SUM(Q39:Q48)</f>
        <v>2756.7999999999997</v>
      </c>
      <c r="R38" s="10">
        <f t="shared" si="211"/>
        <v>0</v>
      </c>
      <c r="S38" s="10">
        <f t="shared" si="211"/>
        <v>347.6</v>
      </c>
      <c r="T38" s="10">
        <f t="shared" si="211"/>
        <v>2342.2</v>
      </c>
      <c r="U38" s="10">
        <f t="shared" si="211"/>
        <v>0</v>
      </c>
      <c r="V38" s="10">
        <f t="shared" si="211"/>
        <v>67</v>
      </c>
      <c r="W38" s="37">
        <f aca="true" t="shared" si="212" ref="W38:W48">Q38/D38*100</f>
        <v>41.083111038254614</v>
      </c>
      <c r="X38" s="10">
        <f aca="true" t="shared" si="213" ref="X38:AC38">SUM(X39:X48)</f>
        <v>4883.74</v>
      </c>
      <c r="Y38" s="10">
        <f t="shared" si="213"/>
        <v>0</v>
      </c>
      <c r="Z38" s="10">
        <f t="shared" si="213"/>
        <v>573.6</v>
      </c>
      <c r="AA38" s="10">
        <f t="shared" si="213"/>
        <v>4229.139999999999</v>
      </c>
      <c r="AB38" s="10">
        <f t="shared" si="213"/>
        <v>0</v>
      </c>
      <c r="AC38" s="10">
        <f t="shared" si="213"/>
        <v>81</v>
      </c>
      <c r="AD38" s="37">
        <f aca="true" t="shared" si="214" ref="AD38:AD48">(X38/D38*100)</f>
        <v>72.77975649374841</v>
      </c>
      <c r="AE38" s="10">
        <f aca="true" t="shared" si="215" ref="AE38:AW38">SUM(AE39:AE48)</f>
        <v>6662.770000000001</v>
      </c>
      <c r="AF38" s="10">
        <f t="shared" si="215"/>
        <v>0</v>
      </c>
      <c r="AG38" s="10">
        <f t="shared" si="215"/>
        <v>679</v>
      </c>
      <c r="AH38" s="10">
        <f t="shared" si="215"/>
        <v>5895.970000000001</v>
      </c>
      <c r="AI38" s="10">
        <f t="shared" si="215"/>
        <v>0</v>
      </c>
      <c r="AJ38" s="10">
        <f t="shared" si="215"/>
        <v>87.8</v>
      </c>
      <c r="AK38" s="3">
        <f aca="true" t="shared" si="216" ref="AK38:AK48">AE38/D38*100</f>
        <v>99.29168591568188</v>
      </c>
      <c r="AL38" s="10">
        <f t="shared" si="215"/>
        <v>4910.6</v>
      </c>
      <c r="AM38" s="10">
        <f t="shared" si="215"/>
        <v>0</v>
      </c>
      <c r="AN38" s="10">
        <f t="shared" si="215"/>
        <v>612</v>
      </c>
      <c r="AO38" s="10">
        <f t="shared" si="215"/>
        <v>3849.8</v>
      </c>
      <c r="AP38" s="10">
        <f t="shared" si="215"/>
        <v>0</v>
      </c>
      <c r="AQ38" s="10">
        <f t="shared" si="215"/>
        <v>448.8</v>
      </c>
      <c r="AR38" s="10">
        <f t="shared" si="215"/>
        <v>1332.9</v>
      </c>
      <c r="AS38" s="10">
        <f t="shared" si="215"/>
        <v>0</v>
      </c>
      <c r="AT38" s="10">
        <f t="shared" si="215"/>
        <v>177.9</v>
      </c>
      <c r="AU38" s="10">
        <f t="shared" si="215"/>
        <v>1139</v>
      </c>
      <c r="AV38" s="10">
        <f t="shared" si="215"/>
        <v>0</v>
      </c>
      <c r="AW38" s="10">
        <f t="shared" si="215"/>
        <v>16</v>
      </c>
      <c r="AX38" s="10">
        <f aca="true" t="shared" si="217" ref="AX38:AX48">AR38/AL38*100</f>
        <v>27.14332260823525</v>
      </c>
      <c r="AY38" s="10">
        <f aca="true" t="shared" si="218" ref="AY38:BD38">SUM(AY39:AY48)</f>
        <v>3031.3</v>
      </c>
      <c r="AZ38" s="10">
        <f t="shared" si="218"/>
        <v>0</v>
      </c>
      <c r="BA38" s="10">
        <f t="shared" si="218"/>
        <v>386.3</v>
      </c>
      <c r="BB38" s="10">
        <f t="shared" si="218"/>
        <v>2504.7</v>
      </c>
      <c r="BC38" s="10">
        <f t="shared" si="218"/>
        <v>0</v>
      </c>
      <c r="BD38" s="10">
        <f t="shared" si="218"/>
        <v>140.3</v>
      </c>
      <c r="BE38" s="14">
        <f aca="true" t="shared" si="219" ref="BE38:BE48">AY38/AL38*100</f>
        <v>61.72972752820429</v>
      </c>
      <c r="BF38" s="10">
        <f aca="true" t="shared" si="220" ref="BF38:BK38">SUM(BF39:BF48)</f>
        <v>4875.900000000001</v>
      </c>
      <c r="BG38" s="10">
        <f t="shared" si="220"/>
        <v>0</v>
      </c>
      <c r="BH38" s="10">
        <f t="shared" si="220"/>
        <v>611.4</v>
      </c>
      <c r="BI38" s="10">
        <f t="shared" si="220"/>
        <v>4109.799999999999</v>
      </c>
      <c r="BJ38" s="10">
        <f t="shared" si="220"/>
        <v>0</v>
      </c>
      <c r="BK38" s="10">
        <f t="shared" si="220"/>
        <v>154.70000000000002</v>
      </c>
      <c r="BL38" s="14">
        <f aca="true" t="shared" si="221" ref="BL38:BL48">BF38/AL38*100</f>
        <v>99.29336537286686</v>
      </c>
      <c r="BM38" s="10">
        <f aca="true" t="shared" si="222" ref="BM38:BX38">SUM(BM39:BM48)</f>
        <v>6904.700000000001</v>
      </c>
      <c r="BN38" s="10">
        <f t="shared" si="222"/>
        <v>0</v>
      </c>
      <c r="BO38" s="10">
        <f t="shared" si="222"/>
        <v>660</v>
      </c>
      <c r="BP38" s="10">
        <f t="shared" si="222"/>
        <v>3939.4</v>
      </c>
      <c r="BQ38" s="10">
        <f t="shared" si="222"/>
        <v>0</v>
      </c>
      <c r="BR38" s="10">
        <f t="shared" si="222"/>
        <v>448.8</v>
      </c>
      <c r="BS38" s="10">
        <f t="shared" si="222"/>
        <v>1332.9</v>
      </c>
      <c r="BT38" s="10">
        <f t="shared" si="222"/>
        <v>0</v>
      </c>
      <c r="BU38" s="10">
        <f t="shared" si="222"/>
        <v>177.9</v>
      </c>
      <c r="BV38" s="10">
        <f t="shared" si="222"/>
        <v>1139</v>
      </c>
      <c r="BW38" s="10">
        <f t="shared" si="222"/>
        <v>0</v>
      </c>
      <c r="BX38" s="10">
        <f t="shared" si="222"/>
        <v>16</v>
      </c>
      <c r="BY38" s="10">
        <f aca="true" t="shared" si="223" ref="BY38:BY48">BS38/BM38*100</f>
        <v>19.304242038032065</v>
      </c>
      <c r="BZ38" s="10">
        <f aca="true" t="shared" si="224" ref="BZ38:CE38">SUM(BZ39:BZ48)</f>
        <v>3031.3</v>
      </c>
      <c r="CA38" s="10">
        <f t="shared" si="224"/>
        <v>0</v>
      </c>
      <c r="CB38" s="10">
        <f t="shared" si="224"/>
        <v>386.3</v>
      </c>
      <c r="CC38" s="10">
        <f t="shared" si="224"/>
        <v>2504.7</v>
      </c>
      <c r="CD38" s="10">
        <f t="shared" si="224"/>
        <v>0</v>
      </c>
      <c r="CE38" s="10">
        <f t="shared" si="224"/>
        <v>140.3</v>
      </c>
      <c r="CF38" s="14">
        <f aca="true" t="shared" si="225" ref="CF38:CF48">BZ38/BM38*100</f>
        <v>43.901979810853476</v>
      </c>
      <c r="CG38" s="10">
        <f aca="true" t="shared" si="226" ref="CG38:CL38">SUM(CG39:CG48)</f>
        <v>6894.400000000001</v>
      </c>
      <c r="CH38" s="10">
        <f t="shared" si="226"/>
        <v>0</v>
      </c>
      <c r="CI38" s="10">
        <f t="shared" si="226"/>
        <v>741</v>
      </c>
      <c r="CJ38" s="10">
        <f t="shared" si="226"/>
        <v>6034.500000000001</v>
      </c>
      <c r="CK38" s="10">
        <f t="shared" si="226"/>
        <v>0</v>
      </c>
      <c r="CL38" s="10">
        <f t="shared" si="226"/>
        <v>118.9</v>
      </c>
      <c r="CM38" s="14">
        <f aca="true" t="shared" si="227" ref="CM38:CM48">CG38/BM38*100</f>
        <v>99.85082624878704</v>
      </c>
      <c r="CN38" s="10">
        <f aca="true" t="shared" si="228" ref="CN38:CY38">SUM(CN39:CN48)</f>
        <v>7416.090000000001</v>
      </c>
      <c r="CO38" s="10">
        <f t="shared" si="228"/>
        <v>0</v>
      </c>
      <c r="CP38" s="10">
        <f t="shared" si="228"/>
        <v>1191</v>
      </c>
      <c r="CQ38" s="10">
        <f t="shared" si="228"/>
        <v>5263.6900000000005</v>
      </c>
      <c r="CR38" s="10">
        <f t="shared" si="228"/>
        <v>0</v>
      </c>
      <c r="CS38" s="10">
        <f t="shared" si="228"/>
        <v>961.4</v>
      </c>
      <c r="CT38" s="10">
        <f t="shared" si="228"/>
        <v>1118.3</v>
      </c>
      <c r="CU38" s="10">
        <f t="shared" si="228"/>
        <v>0</v>
      </c>
      <c r="CV38" s="10">
        <f t="shared" si="228"/>
        <v>46</v>
      </c>
      <c r="CW38" s="10">
        <f t="shared" si="228"/>
        <v>1020</v>
      </c>
      <c r="CX38" s="10">
        <f t="shared" si="228"/>
        <v>0</v>
      </c>
      <c r="CY38" s="10">
        <f t="shared" si="228"/>
        <v>52.3</v>
      </c>
      <c r="CZ38" s="14">
        <f aca="true" t="shared" si="229" ref="CZ38:CZ48">CT38/CN38*100</f>
        <v>15.079374710932578</v>
      </c>
      <c r="DA38" s="10">
        <f aca="true" t="shared" si="230" ref="DA38:DF38">SUM(DA39:DA48)</f>
        <v>2102.9</v>
      </c>
      <c r="DB38" s="10">
        <f t="shared" si="230"/>
        <v>0</v>
      </c>
      <c r="DC38" s="10">
        <f t="shared" si="230"/>
        <v>49.6</v>
      </c>
      <c r="DD38" s="10">
        <f t="shared" si="230"/>
        <v>1960</v>
      </c>
      <c r="DE38" s="10">
        <f t="shared" si="230"/>
        <v>0</v>
      </c>
      <c r="DF38" s="10">
        <f t="shared" si="230"/>
        <v>93.3</v>
      </c>
      <c r="DG38" s="14">
        <f aca="true" t="shared" si="231" ref="DG38:DG48">DA38/CN38*100</f>
        <v>28.355912617025954</v>
      </c>
      <c r="DH38" s="10">
        <f aca="true" t="shared" si="232" ref="DH38:DM38">SUM(DH39:DH48)</f>
        <v>3772.8000000000006</v>
      </c>
      <c r="DI38" s="10">
        <f t="shared" si="232"/>
        <v>0</v>
      </c>
      <c r="DJ38" s="10">
        <f t="shared" si="232"/>
        <v>166</v>
      </c>
      <c r="DK38" s="10">
        <f t="shared" si="232"/>
        <v>2969.1000000000004</v>
      </c>
      <c r="DL38" s="10">
        <f t="shared" si="232"/>
        <v>0</v>
      </c>
      <c r="DM38" s="10">
        <f t="shared" si="232"/>
        <v>637.7</v>
      </c>
      <c r="DN38" s="14">
        <f aca="true" t="shared" si="233" ref="DN38:DN48">DH38/CN38*100</f>
        <v>50.873169014939144</v>
      </c>
      <c r="DO38" s="31">
        <f aca="true" t="shared" si="234" ref="DO38:DT38">SUM(DO39:DO48)</f>
        <v>7248.590000000001</v>
      </c>
      <c r="DP38" s="31">
        <f t="shared" si="234"/>
        <v>0</v>
      </c>
      <c r="DQ38" s="31">
        <f t="shared" si="234"/>
        <v>1153.1</v>
      </c>
      <c r="DR38" s="31">
        <f t="shared" si="234"/>
        <v>5195.49</v>
      </c>
      <c r="DS38" s="31">
        <f t="shared" si="234"/>
        <v>0</v>
      </c>
      <c r="DT38" s="31">
        <f t="shared" si="234"/>
        <v>900</v>
      </c>
      <c r="DU38" s="89">
        <f aca="true" t="shared" si="235" ref="DU38:DU48">DO38/CN38*100</f>
        <v>97.74139742101296</v>
      </c>
      <c r="DV38" s="31">
        <f aca="true" t="shared" si="236" ref="DV38:EG38">SUM(DV39:DV48)</f>
        <v>11797.55</v>
      </c>
      <c r="DW38" s="31">
        <f t="shared" si="236"/>
        <v>0</v>
      </c>
      <c r="DX38" s="31">
        <f t="shared" si="236"/>
        <v>2950.8</v>
      </c>
      <c r="DY38" s="31">
        <f t="shared" si="236"/>
        <v>8099.619999999999</v>
      </c>
      <c r="DZ38" s="31">
        <f t="shared" si="236"/>
        <v>0</v>
      </c>
      <c r="EA38" s="31">
        <f t="shared" si="236"/>
        <v>747.13</v>
      </c>
      <c r="EB38" s="31">
        <f t="shared" si="236"/>
        <v>1118.3</v>
      </c>
      <c r="EC38" s="31">
        <f t="shared" si="236"/>
        <v>0</v>
      </c>
      <c r="ED38" s="31">
        <f t="shared" si="236"/>
        <v>46</v>
      </c>
      <c r="EE38" s="31">
        <f t="shared" si="236"/>
        <v>1020</v>
      </c>
      <c r="EF38" s="31">
        <f t="shared" si="236"/>
        <v>0</v>
      </c>
      <c r="EG38" s="31">
        <f t="shared" si="236"/>
        <v>52.3</v>
      </c>
      <c r="EH38" s="89">
        <f aca="true" t="shared" si="237" ref="EH38:EH44">EB38/DV38*100</f>
        <v>9.479086759539058</v>
      </c>
      <c r="EI38" s="31">
        <f aca="true" t="shared" si="238" ref="EI38:EN38">SUM(EI39:EI48)</f>
        <v>2102.9</v>
      </c>
      <c r="EJ38" s="31">
        <f t="shared" si="238"/>
        <v>0</v>
      </c>
      <c r="EK38" s="31">
        <f t="shared" si="238"/>
        <v>49.6</v>
      </c>
      <c r="EL38" s="31">
        <f t="shared" si="238"/>
        <v>1960</v>
      </c>
      <c r="EM38" s="31">
        <f t="shared" si="238"/>
        <v>0</v>
      </c>
      <c r="EN38" s="31">
        <f t="shared" si="238"/>
        <v>93.3</v>
      </c>
      <c r="EO38" s="89">
        <f aca="true" t="shared" si="239" ref="EO38:EO48">EI38/DV38*100</f>
        <v>17.824887370682898</v>
      </c>
      <c r="EP38" s="31">
        <f aca="true" t="shared" si="240" ref="EP38:EU38">SUM(EP39:EP48)</f>
        <v>3772.8000000000006</v>
      </c>
      <c r="EQ38" s="31">
        <f t="shared" si="240"/>
        <v>0</v>
      </c>
      <c r="ER38" s="31">
        <f t="shared" si="240"/>
        <v>166</v>
      </c>
      <c r="ES38" s="31">
        <f t="shared" si="240"/>
        <v>2969.1000000000004</v>
      </c>
      <c r="ET38" s="31">
        <f t="shared" si="240"/>
        <v>0</v>
      </c>
      <c r="EU38" s="31">
        <f t="shared" si="240"/>
        <v>637.7</v>
      </c>
      <c r="EV38" s="89">
        <f aca="true" t="shared" si="241" ref="EV38:EV48">EP38/DV38*100</f>
        <v>31.97952117176872</v>
      </c>
      <c r="EW38" s="31">
        <f aca="true" t="shared" si="242" ref="EW38:FB38">SUM(EW39:EW48)</f>
        <v>1618.75</v>
      </c>
      <c r="EX38" s="31">
        <f t="shared" si="242"/>
        <v>0</v>
      </c>
      <c r="EY38" s="31">
        <f t="shared" si="242"/>
        <v>2.2</v>
      </c>
      <c r="EZ38" s="31">
        <f t="shared" si="242"/>
        <v>1528.32</v>
      </c>
      <c r="FA38" s="31">
        <f t="shared" si="242"/>
        <v>0</v>
      </c>
      <c r="FB38" s="31">
        <f t="shared" si="242"/>
        <v>88.23</v>
      </c>
      <c r="FC38" s="89">
        <f aca="true" t="shared" si="243" ref="FC38:FC48">EW38/DV38*100</f>
        <v>13.721069205046813</v>
      </c>
      <c r="FD38" s="31">
        <f aca="true" t="shared" si="244" ref="FD38:FI38">SUM(FD39:FD48)</f>
        <v>3991.6800000000003</v>
      </c>
      <c r="FE38" s="31">
        <f t="shared" si="244"/>
        <v>0</v>
      </c>
      <c r="FF38" s="31">
        <f t="shared" si="244"/>
        <v>10.6</v>
      </c>
      <c r="FG38" s="31">
        <f t="shared" si="244"/>
        <v>3768.2700000000004</v>
      </c>
      <c r="FH38" s="31">
        <f t="shared" si="244"/>
        <v>0</v>
      </c>
      <c r="FI38" s="31">
        <f t="shared" si="244"/>
        <v>212.81</v>
      </c>
      <c r="FJ38" s="89">
        <f aca="true" t="shared" si="245" ref="FJ38:FJ48">FD38/DV38*100</f>
        <v>33.834821636695764</v>
      </c>
      <c r="FK38" s="31">
        <f aca="true" t="shared" si="246" ref="FK38:FP38">SUM(FK39:FK48)</f>
        <v>8183.37</v>
      </c>
      <c r="FL38" s="31">
        <f t="shared" si="246"/>
        <v>0</v>
      </c>
      <c r="FM38" s="31">
        <f t="shared" si="246"/>
        <v>2267.2</v>
      </c>
      <c r="FN38" s="31">
        <f t="shared" si="246"/>
        <v>5409.360000000001</v>
      </c>
      <c r="FO38" s="31">
        <f t="shared" si="246"/>
        <v>0</v>
      </c>
      <c r="FP38" s="31">
        <f t="shared" si="246"/>
        <v>506.80999999999995</v>
      </c>
      <c r="FQ38" s="89">
        <f aca="true" t="shared" si="247" ref="FQ38:FQ48">FK38/DV38*100</f>
        <v>69.36499527444258</v>
      </c>
      <c r="FR38" s="31">
        <f aca="true" t="shared" si="248" ref="FR38:FW38">SUM(FR39:FR48)</f>
        <v>11423.509999999998</v>
      </c>
      <c r="FS38" s="31">
        <f t="shared" si="248"/>
        <v>0</v>
      </c>
      <c r="FT38" s="31">
        <f t="shared" si="248"/>
        <v>2823.5</v>
      </c>
      <c r="FU38" s="31">
        <f t="shared" si="248"/>
        <v>7907.409999999999</v>
      </c>
      <c r="FV38" s="31">
        <f t="shared" si="248"/>
        <v>0</v>
      </c>
      <c r="FW38" s="31">
        <f t="shared" si="248"/>
        <v>692.5999999999999</v>
      </c>
      <c r="FX38" s="89">
        <f aca="true" t="shared" si="249" ref="FX38:FX48">FR38/DV38*100</f>
        <v>96.82951121207368</v>
      </c>
      <c r="FY38" s="10">
        <f aca="true" t="shared" si="250" ref="FY38:GJ38">SUM(FY39:FY48)</f>
        <v>33692.909999999996</v>
      </c>
      <c r="FZ38" s="10">
        <f t="shared" si="250"/>
        <v>0</v>
      </c>
      <c r="GA38" s="10">
        <f t="shared" si="250"/>
        <v>24794</v>
      </c>
      <c r="GB38" s="10">
        <f t="shared" si="250"/>
        <v>8688.61</v>
      </c>
      <c r="GC38" s="10">
        <f t="shared" si="250"/>
        <v>0</v>
      </c>
      <c r="GD38" s="10">
        <f t="shared" si="250"/>
        <v>210.3</v>
      </c>
      <c r="GE38" s="10">
        <f t="shared" si="250"/>
        <v>2301.12</v>
      </c>
      <c r="GF38" s="10">
        <f t="shared" si="250"/>
        <v>0</v>
      </c>
      <c r="GG38" s="10">
        <f t="shared" si="250"/>
        <v>177.5</v>
      </c>
      <c r="GH38" s="10">
        <f t="shared" si="250"/>
        <v>2011.6200000000001</v>
      </c>
      <c r="GI38" s="10">
        <f t="shared" si="250"/>
        <v>0</v>
      </c>
      <c r="GJ38" s="10">
        <f t="shared" si="250"/>
        <v>112</v>
      </c>
      <c r="GK38" s="14">
        <f aca="true" t="shared" si="251" ref="GK38:GK48">GE38/FY38*100</f>
        <v>6.829686126843897</v>
      </c>
      <c r="GL38" s="10">
        <f aca="true" t="shared" si="252" ref="GL38:GQ38">SUM(GL39:GL48)</f>
        <v>5322.400000000001</v>
      </c>
      <c r="GM38" s="10">
        <f t="shared" si="252"/>
        <v>0</v>
      </c>
      <c r="GN38" s="10">
        <f t="shared" si="252"/>
        <v>335.90000000000003</v>
      </c>
      <c r="GO38" s="10">
        <f t="shared" si="252"/>
        <v>4860.3</v>
      </c>
      <c r="GP38" s="10">
        <f t="shared" si="252"/>
        <v>0</v>
      </c>
      <c r="GQ38" s="10">
        <f t="shared" si="252"/>
        <v>126.2</v>
      </c>
      <c r="GR38" s="14">
        <f aca="true" t="shared" si="253" ref="GR38:GR48">GL38/FY38*100</f>
        <v>15.796795230806723</v>
      </c>
      <c r="GS38" s="10">
        <f aca="true" t="shared" si="254" ref="GS38:GX38">SUM(GS39:GS48)</f>
        <v>7885.800000000001</v>
      </c>
      <c r="GT38" s="10">
        <f t="shared" si="254"/>
        <v>0</v>
      </c>
      <c r="GU38" s="10">
        <f t="shared" si="254"/>
        <v>1185.9</v>
      </c>
      <c r="GV38" s="10">
        <f t="shared" si="254"/>
        <v>6565.800000000001</v>
      </c>
      <c r="GW38" s="10">
        <f t="shared" si="254"/>
        <v>0</v>
      </c>
      <c r="GX38" s="10">
        <f t="shared" si="254"/>
        <v>134.1</v>
      </c>
      <c r="GY38" s="14">
        <f aca="true" t="shared" si="255" ref="GY38:GY48">GS38/FY38*100</f>
        <v>23.404924062658885</v>
      </c>
      <c r="GZ38" s="10">
        <f aca="true" t="shared" si="256" ref="GZ38:HE38">SUM(GZ39:GZ48)</f>
        <v>33661.409999999996</v>
      </c>
      <c r="HA38" s="10">
        <f t="shared" si="256"/>
        <v>0</v>
      </c>
      <c r="HB38" s="10">
        <f t="shared" si="256"/>
        <v>24778.6</v>
      </c>
      <c r="HC38" s="10">
        <f t="shared" si="256"/>
        <v>8690.210000000001</v>
      </c>
      <c r="HD38" s="10">
        <f t="shared" si="256"/>
        <v>0</v>
      </c>
      <c r="HE38" s="10">
        <f t="shared" si="256"/>
        <v>192.60000000000002</v>
      </c>
      <c r="HF38" s="14">
        <f aca="true" t="shared" si="257" ref="HF38:HF48">GZ38/FY38*100</f>
        <v>99.90650852063536</v>
      </c>
      <c r="HG38" s="10">
        <f aca="true" t="shared" si="258" ref="HG38:HR38">SUM(HG39:HG48)</f>
        <v>4415.25</v>
      </c>
      <c r="HH38" s="10">
        <f t="shared" si="258"/>
        <v>0</v>
      </c>
      <c r="HI38" s="10">
        <f t="shared" si="258"/>
        <v>993.05</v>
      </c>
      <c r="HJ38" s="10">
        <f t="shared" si="258"/>
        <v>3271.1</v>
      </c>
      <c r="HK38" s="10">
        <f t="shared" si="258"/>
        <v>0</v>
      </c>
      <c r="HL38" s="10">
        <f t="shared" si="258"/>
        <v>151.1</v>
      </c>
      <c r="HM38" s="10">
        <f t="shared" si="258"/>
        <v>2301.12</v>
      </c>
      <c r="HN38" s="10">
        <f t="shared" si="258"/>
        <v>0</v>
      </c>
      <c r="HO38" s="10">
        <f t="shared" si="258"/>
        <v>177.5</v>
      </c>
      <c r="HP38" s="10">
        <f t="shared" si="258"/>
        <v>2011.6200000000001</v>
      </c>
      <c r="HQ38" s="10">
        <f t="shared" si="258"/>
        <v>0</v>
      </c>
      <c r="HR38" s="10">
        <f t="shared" si="258"/>
        <v>112</v>
      </c>
      <c r="HS38" s="14">
        <f>HM38/HG38*100</f>
        <v>52.117547137761164</v>
      </c>
      <c r="HT38" s="10">
        <f aca="true" t="shared" si="259" ref="HT38:HY38">SUM(HT39:HT48)</f>
        <v>5322.400000000001</v>
      </c>
      <c r="HU38" s="10">
        <f t="shared" si="259"/>
        <v>0</v>
      </c>
      <c r="HV38" s="10">
        <f t="shared" si="259"/>
        <v>335.90000000000003</v>
      </c>
      <c r="HW38" s="10">
        <f t="shared" si="259"/>
        <v>4860.3</v>
      </c>
      <c r="HX38" s="10">
        <f t="shared" si="259"/>
        <v>0</v>
      </c>
      <c r="HY38" s="10">
        <f t="shared" si="259"/>
        <v>126.2</v>
      </c>
      <c r="HZ38" s="14">
        <f>HT38/HG38*100</f>
        <v>120.54583545665591</v>
      </c>
      <c r="IA38" s="10">
        <f aca="true" t="shared" si="260" ref="IA38:IF38">SUM(IA39:IA48)</f>
        <v>7885.800000000001</v>
      </c>
      <c r="IB38" s="10">
        <f t="shared" si="260"/>
        <v>0</v>
      </c>
      <c r="IC38" s="10">
        <f t="shared" si="260"/>
        <v>1185.9</v>
      </c>
      <c r="ID38" s="10">
        <f t="shared" si="260"/>
        <v>6565.800000000001</v>
      </c>
      <c r="IE38" s="10">
        <f t="shared" si="260"/>
        <v>0</v>
      </c>
      <c r="IF38" s="10">
        <f t="shared" si="260"/>
        <v>134.1</v>
      </c>
      <c r="IG38" s="14">
        <f>IA38/HG38*100</f>
        <v>178.60370307457111</v>
      </c>
      <c r="IH38" s="10">
        <f aca="true" t="shared" si="261" ref="IH38:IM38">SUM(IH39:IH48)</f>
        <v>2845.8999999999996</v>
      </c>
      <c r="II38" s="10">
        <f t="shared" si="261"/>
        <v>0</v>
      </c>
      <c r="IJ38" s="10">
        <f t="shared" si="261"/>
        <v>157.9</v>
      </c>
      <c r="IK38" s="10">
        <f t="shared" si="261"/>
        <v>2584.8999999999996</v>
      </c>
      <c r="IL38" s="10">
        <f t="shared" si="261"/>
        <v>0</v>
      </c>
      <c r="IM38" s="10">
        <f t="shared" si="261"/>
        <v>103.1</v>
      </c>
      <c r="IN38" s="14">
        <f>IH38/HG38*100</f>
        <v>64.45614631108091</v>
      </c>
    </row>
    <row r="39" spans="2:248" s="20" customFormat="1" ht="50.25" customHeight="1">
      <c r="B39" s="12">
        <v>18</v>
      </c>
      <c r="C39" s="12" t="s">
        <v>25</v>
      </c>
      <c r="D39" s="34">
        <f aca="true" t="shared" si="262" ref="D39:D48">E39+F39+G39+H39+I39</f>
        <v>5</v>
      </c>
      <c r="E39" s="36"/>
      <c r="F39" s="36"/>
      <c r="G39" s="36">
        <v>5</v>
      </c>
      <c r="H39" s="36"/>
      <c r="I39" s="36"/>
      <c r="J39" s="34">
        <f aca="true" t="shared" si="263" ref="J39:J48">K39+L39+M39+N39+O39</f>
        <v>0</v>
      </c>
      <c r="K39" s="36"/>
      <c r="L39" s="36"/>
      <c r="M39" s="36"/>
      <c r="N39" s="36"/>
      <c r="O39" s="36"/>
      <c r="P39" s="60">
        <f t="shared" si="210"/>
        <v>0</v>
      </c>
      <c r="Q39" s="34">
        <f aca="true" t="shared" si="264" ref="Q39:Q48">R39+S39+T39+U39+V39</f>
        <v>0</v>
      </c>
      <c r="R39" s="36"/>
      <c r="S39" s="36"/>
      <c r="T39" s="36"/>
      <c r="U39" s="36"/>
      <c r="V39" s="36"/>
      <c r="W39" s="60">
        <f t="shared" si="212"/>
        <v>0</v>
      </c>
      <c r="X39" s="34">
        <f aca="true" t="shared" si="265" ref="X39:X48">Y39+Z39+AA39+AB39+AC39</f>
        <v>2</v>
      </c>
      <c r="Y39" s="36"/>
      <c r="Z39" s="36"/>
      <c r="AA39" s="36">
        <v>2</v>
      </c>
      <c r="AB39" s="36"/>
      <c r="AC39" s="36"/>
      <c r="AD39" s="60">
        <f t="shared" si="214"/>
        <v>40</v>
      </c>
      <c r="AE39" s="34">
        <f aca="true" t="shared" si="266" ref="AE39:AE48">AF39+AG39+AH39+AI39+AJ39</f>
        <v>5</v>
      </c>
      <c r="AF39" s="36"/>
      <c r="AG39" s="36"/>
      <c r="AH39" s="36">
        <v>5</v>
      </c>
      <c r="AI39" s="36"/>
      <c r="AJ39" s="36"/>
      <c r="AK39" s="61">
        <f t="shared" si="216"/>
        <v>100</v>
      </c>
      <c r="AL39" s="26">
        <f>AN39+AO39+AP39+AQ39</f>
        <v>40</v>
      </c>
      <c r="AM39" s="36"/>
      <c r="AN39" s="36"/>
      <c r="AO39" s="36">
        <v>40</v>
      </c>
      <c r="AP39" s="36"/>
      <c r="AQ39" s="36"/>
      <c r="AR39" s="26">
        <f>AT39+AU39+AV39+AW39</f>
        <v>35</v>
      </c>
      <c r="AS39" s="36"/>
      <c r="AT39" s="36"/>
      <c r="AU39" s="36">
        <v>35</v>
      </c>
      <c r="AV39" s="36"/>
      <c r="AW39" s="36"/>
      <c r="AX39" s="64">
        <f t="shared" si="217"/>
        <v>87.5</v>
      </c>
      <c r="AY39" s="26">
        <f>BA39+BB39+BC39+BD39</f>
        <v>37</v>
      </c>
      <c r="AZ39" s="36"/>
      <c r="BA39" s="36"/>
      <c r="BB39" s="36">
        <v>37</v>
      </c>
      <c r="BC39" s="36"/>
      <c r="BD39" s="36"/>
      <c r="BE39" s="35">
        <f t="shared" si="219"/>
        <v>92.5</v>
      </c>
      <c r="BF39" s="26">
        <f>BH39+BI39+BJ39+BK39</f>
        <v>37</v>
      </c>
      <c r="BG39" s="36"/>
      <c r="BH39" s="36"/>
      <c r="BI39" s="36">
        <v>37</v>
      </c>
      <c r="BJ39" s="36"/>
      <c r="BK39" s="36"/>
      <c r="BL39" s="35">
        <f t="shared" si="221"/>
        <v>92.5</v>
      </c>
      <c r="BM39" s="36">
        <f>BO39+BP39+BQ39+BR39</f>
        <v>40</v>
      </c>
      <c r="BN39" s="36"/>
      <c r="BO39" s="36"/>
      <c r="BP39" s="36">
        <v>40</v>
      </c>
      <c r="BQ39" s="36"/>
      <c r="BR39" s="36"/>
      <c r="BS39" s="36">
        <f>BU39+BV39+BW39+BX39</f>
        <v>35</v>
      </c>
      <c r="BT39" s="36"/>
      <c r="BU39" s="36"/>
      <c r="BV39" s="36">
        <v>35</v>
      </c>
      <c r="BW39" s="36"/>
      <c r="BX39" s="36"/>
      <c r="BY39" s="59">
        <f t="shared" si="223"/>
        <v>87.5</v>
      </c>
      <c r="BZ39" s="36">
        <f>CB39+CC39+CD39+CE39</f>
        <v>37</v>
      </c>
      <c r="CA39" s="36"/>
      <c r="CB39" s="36"/>
      <c r="CC39" s="36">
        <v>37</v>
      </c>
      <c r="CD39" s="36"/>
      <c r="CE39" s="36"/>
      <c r="CF39" s="34">
        <f t="shared" si="225"/>
        <v>92.5</v>
      </c>
      <c r="CG39" s="36">
        <f>CI39+CJ39+CK39+CL39</f>
        <v>37</v>
      </c>
      <c r="CH39" s="36"/>
      <c r="CI39" s="36"/>
      <c r="CJ39" s="36">
        <v>37</v>
      </c>
      <c r="CK39" s="36"/>
      <c r="CL39" s="36"/>
      <c r="CM39" s="34">
        <f t="shared" si="227"/>
        <v>92.5</v>
      </c>
      <c r="CN39" s="26">
        <f aca="true" t="shared" si="267" ref="CN39:CN48">CP39+CQ39+CR39+CS39</f>
        <v>5</v>
      </c>
      <c r="CO39" s="36"/>
      <c r="CP39" s="36"/>
      <c r="CQ39" s="36">
        <v>5</v>
      </c>
      <c r="CR39" s="36"/>
      <c r="CS39" s="36"/>
      <c r="CT39" s="26">
        <f>CV39+CW39+CX39+CY39</f>
        <v>0</v>
      </c>
      <c r="CU39" s="36"/>
      <c r="CV39" s="36"/>
      <c r="CW39" s="36"/>
      <c r="CX39" s="36"/>
      <c r="CY39" s="36"/>
      <c r="CZ39" s="35">
        <f t="shared" si="229"/>
        <v>0</v>
      </c>
      <c r="DA39" s="26">
        <f>DC39+DD39+DE39+DF39</f>
        <v>4</v>
      </c>
      <c r="DB39" s="36"/>
      <c r="DC39" s="36"/>
      <c r="DD39" s="36">
        <v>4</v>
      </c>
      <c r="DE39" s="36"/>
      <c r="DF39" s="36"/>
      <c r="DG39" s="35">
        <f t="shared" si="231"/>
        <v>80</v>
      </c>
      <c r="DH39" s="26">
        <f>DJ39+DK39+DL39+DM39</f>
        <v>4</v>
      </c>
      <c r="DI39" s="36"/>
      <c r="DJ39" s="36"/>
      <c r="DK39" s="36">
        <v>4</v>
      </c>
      <c r="DL39" s="36"/>
      <c r="DM39" s="36"/>
      <c r="DN39" s="35">
        <f t="shared" si="233"/>
        <v>80</v>
      </c>
      <c r="DO39" s="36">
        <f>DQ39+DR39+DS39+DT39</f>
        <v>4</v>
      </c>
      <c r="DP39" s="36"/>
      <c r="DQ39" s="36"/>
      <c r="DR39" s="36">
        <v>4</v>
      </c>
      <c r="DS39" s="36"/>
      <c r="DT39" s="36"/>
      <c r="DU39" s="34">
        <f t="shared" si="235"/>
        <v>80</v>
      </c>
      <c r="DV39" s="36">
        <f aca="true" t="shared" si="268" ref="DV39:DV48">DX39+DY39+DZ39+EA39</f>
        <v>5</v>
      </c>
      <c r="DW39" s="36"/>
      <c r="DX39" s="36"/>
      <c r="DY39" s="36">
        <v>5</v>
      </c>
      <c r="DZ39" s="36"/>
      <c r="EA39" s="36"/>
      <c r="EB39" s="36">
        <f>ED39+EE39+EF39+EG39</f>
        <v>0</v>
      </c>
      <c r="EC39" s="36"/>
      <c r="ED39" s="36"/>
      <c r="EE39" s="36"/>
      <c r="EF39" s="36"/>
      <c r="EG39" s="36"/>
      <c r="EH39" s="34">
        <f t="shared" si="237"/>
        <v>0</v>
      </c>
      <c r="EI39" s="36">
        <f>EK39+EL39+EM39+EN39</f>
        <v>4</v>
      </c>
      <c r="EJ39" s="36"/>
      <c r="EK39" s="36"/>
      <c r="EL39" s="36">
        <v>4</v>
      </c>
      <c r="EM39" s="36"/>
      <c r="EN39" s="36"/>
      <c r="EO39" s="34">
        <f t="shared" si="239"/>
        <v>80</v>
      </c>
      <c r="EP39" s="36">
        <f>ER39+ES39+ET39+EU39</f>
        <v>4</v>
      </c>
      <c r="EQ39" s="36"/>
      <c r="ER39" s="36"/>
      <c r="ES39" s="36">
        <v>4</v>
      </c>
      <c r="ET39" s="36"/>
      <c r="EU39" s="36"/>
      <c r="EV39" s="34">
        <f t="shared" si="241"/>
        <v>80</v>
      </c>
      <c r="EW39" s="36">
        <f>EY39+EZ39+FA39+FB39</f>
        <v>0</v>
      </c>
      <c r="EX39" s="36"/>
      <c r="EY39" s="36"/>
      <c r="EZ39" s="36">
        <v>0</v>
      </c>
      <c r="FA39" s="36"/>
      <c r="FB39" s="36"/>
      <c r="FC39" s="34">
        <f t="shared" si="243"/>
        <v>0</v>
      </c>
      <c r="FD39" s="36">
        <f>FF39+FG39+FH39+FI39</f>
        <v>2</v>
      </c>
      <c r="FE39" s="36"/>
      <c r="FF39" s="36"/>
      <c r="FG39" s="36">
        <v>2</v>
      </c>
      <c r="FH39" s="36"/>
      <c r="FI39" s="36"/>
      <c r="FJ39" s="89">
        <f t="shared" si="245"/>
        <v>40</v>
      </c>
      <c r="FK39" s="36">
        <f>FM39+FN39+FO39+FP39</f>
        <v>5</v>
      </c>
      <c r="FL39" s="36"/>
      <c r="FM39" s="36"/>
      <c r="FN39" s="36">
        <v>5</v>
      </c>
      <c r="FO39" s="36"/>
      <c r="FP39" s="36"/>
      <c r="FQ39" s="89">
        <f t="shared" si="247"/>
        <v>100</v>
      </c>
      <c r="FR39" s="36">
        <f>FT39+FU39+FV39+FW39</f>
        <v>5</v>
      </c>
      <c r="FS39" s="36"/>
      <c r="FT39" s="36"/>
      <c r="FU39" s="36">
        <v>5</v>
      </c>
      <c r="FV39" s="36"/>
      <c r="FW39" s="36"/>
      <c r="FX39" s="89">
        <f t="shared" si="249"/>
        <v>100</v>
      </c>
      <c r="FY39" s="26">
        <f aca="true" t="shared" si="269" ref="FY39:FY48">GA39+GB39+GC39+GD39</f>
        <v>63</v>
      </c>
      <c r="FZ39" s="36"/>
      <c r="GA39" s="36"/>
      <c r="GB39" s="36">
        <v>63</v>
      </c>
      <c r="GC39" s="36"/>
      <c r="GD39" s="36"/>
      <c r="GE39" s="26">
        <f>GG39+GH39+GI39+GJ39</f>
        <v>0</v>
      </c>
      <c r="GF39" s="36"/>
      <c r="GG39" s="36"/>
      <c r="GH39" s="36">
        <v>0</v>
      </c>
      <c r="GI39" s="36"/>
      <c r="GJ39" s="36"/>
      <c r="GK39" s="14">
        <f t="shared" si="251"/>
        <v>0</v>
      </c>
      <c r="GL39" s="26">
        <f>GN39+GO39+GP39+GQ39</f>
        <v>63</v>
      </c>
      <c r="GM39" s="36"/>
      <c r="GN39" s="36"/>
      <c r="GO39" s="36">
        <v>63</v>
      </c>
      <c r="GP39" s="36"/>
      <c r="GQ39" s="36"/>
      <c r="GR39" s="14">
        <f t="shared" si="253"/>
        <v>100</v>
      </c>
      <c r="GS39" s="26">
        <f>GU39+GV39+GW39+GX39</f>
        <v>63</v>
      </c>
      <c r="GT39" s="36"/>
      <c r="GU39" s="36"/>
      <c r="GV39" s="36">
        <v>63</v>
      </c>
      <c r="GW39" s="36"/>
      <c r="GX39" s="36"/>
      <c r="GY39" s="14">
        <f t="shared" si="255"/>
        <v>100</v>
      </c>
      <c r="GZ39" s="26">
        <f>HB39+HC39+HD39+HE39</f>
        <v>63</v>
      </c>
      <c r="HA39" s="36"/>
      <c r="HB39" s="36"/>
      <c r="HC39" s="36">
        <v>63</v>
      </c>
      <c r="HD39" s="36"/>
      <c r="HE39" s="36"/>
      <c r="HF39" s="14">
        <f t="shared" si="257"/>
        <v>100</v>
      </c>
      <c r="HG39" s="26">
        <f aca="true" t="shared" si="270" ref="HG39:HG44">HI39+HJ39+HK39+HL39</f>
        <v>5</v>
      </c>
      <c r="HH39" s="36"/>
      <c r="HI39" s="36"/>
      <c r="HJ39" s="36">
        <v>5</v>
      </c>
      <c r="HK39" s="36"/>
      <c r="HL39" s="36"/>
      <c r="HM39" s="26">
        <f>HO39+HP39+HQ39+HR39</f>
        <v>0</v>
      </c>
      <c r="HN39" s="36"/>
      <c r="HO39" s="36"/>
      <c r="HP39" s="36">
        <v>0</v>
      </c>
      <c r="HQ39" s="36"/>
      <c r="HR39" s="36"/>
      <c r="HS39" s="14">
        <f>HM39/HG39*100</f>
        <v>0</v>
      </c>
      <c r="HT39" s="26">
        <f>HV39+HW39+HX39+HY39</f>
        <v>63</v>
      </c>
      <c r="HU39" s="36"/>
      <c r="HV39" s="36"/>
      <c r="HW39" s="36">
        <v>63</v>
      </c>
      <c r="HX39" s="36"/>
      <c r="HY39" s="36"/>
      <c r="HZ39" s="14">
        <f>HT39/HG39*100</f>
        <v>1260</v>
      </c>
      <c r="IA39" s="26">
        <f>IC39+ID39+IE39+IF39</f>
        <v>63</v>
      </c>
      <c r="IB39" s="36"/>
      <c r="IC39" s="36"/>
      <c r="ID39" s="36">
        <v>63</v>
      </c>
      <c r="IE39" s="36"/>
      <c r="IF39" s="36"/>
      <c r="IG39" s="14">
        <f>IA39/HG39*100</f>
        <v>1260</v>
      </c>
      <c r="IH39" s="26">
        <f>IJ39+IK39+IL39+IM39</f>
        <v>0</v>
      </c>
      <c r="II39" s="36"/>
      <c r="IJ39" s="36"/>
      <c r="IK39" s="36">
        <v>0</v>
      </c>
      <c r="IL39" s="36"/>
      <c r="IM39" s="36"/>
      <c r="IN39" s="14">
        <f>IH39/HG39*100</f>
        <v>0</v>
      </c>
    </row>
    <row r="40" spans="2:248" s="20" customFormat="1" ht="59.25" customHeight="1">
      <c r="B40" s="12">
        <v>19</v>
      </c>
      <c r="C40" s="12" t="s">
        <v>95</v>
      </c>
      <c r="D40" s="34">
        <f t="shared" si="262"/>
        <v>4267</v>
      </c>
      <c r="E40" s="36"/>
      <c r="F40" s="36"/>
      <c r="G40" s="36">
        <v>4267</v>
      </c>
      <c r="H40" s="36"/>
      <c r="I40" s="36"/>
      <c r="J40" s="34">
        <f t="shared" si="263"/>
        <v>1007</v>
      </c>
      <c r="K40" s="36"/>
      <c r="L40" s="36"/>
      <c r="M40" s="36">
        <v>1007</v>
      </c>
      <c r="N40" s="36"/>
      <c r="O40" s="36"/>
      <c r="P40" s="60">
        <f t="shared" si="210"/>
        <v>23.59971877197094</v>
      </c>
      <c r="Q40" s="34">
        <f t="shared" si="264"/>
        <v>2292</v>
      </c>
      <c r="R40" s="36"/>
      <c r="S40" s="36"/>
      <c r="T40" s="36">
        <v>2292</v>
      </c>
      <c r="U40" s="36"/>
      <c r="V40" s="36"/>
      <c r="W40" s="60">
        <f t="shared" si="212"/>
        <v>53.714553550503865</v>
      </c>
      <c r="X40" s="34">
        <f t="shared" si="265"/>
        <v>2708</v>
      </c>
      <c r="Y40" s="36"/>
      <c r="Z40" s="36"/>
      <c r="AA40" s="36">
        <v>2708</v>
      </c>
      <c r="AB40" s="36"/>
      <c r="AC40" s="36"/>
      <c r="AD40" s="60">
        <f t="shared" si="214"/>
        <v>63.463791891258495</v>
      </c>
      <c r="AE40" s="34">
        <f t="shared" si="266"/>
        <v>4267</v>
      </c>
      <c r="AF40" s="36"/>
      <c r="AG40" s="36"/>
      <c r="AH40" s="36">
        <v>4267</v>
      </c>
      <c r="AI40" s="36"/>
      <c r="AJ40" s="36"/>
      <c r="AK40" s="61">
        <f t="shared" si="216"/>
        <v>100</v>
      </c>
      <c r="AL40" s="26">
        <f aca="true" t="shared" si="271" ref="AL40:AL48">AN40+AO40+AP40+AQ40</f>
        <v>2842</v>
      </c>
      <c r="AM40" s="36"/>
      <c r="AN40" s="36"/>
      <c r="AO40" s="36">
        <v>2842</v>
      </c>
      <c r="AP40" s="36"/>
      <c r="AQ40" s="36"/>
      <c r="AR40" s="26">
        <f aca="true" t="shared" si="272" ref="AR40:AR48">AT40+AU40+AV40+AW40</f>
        <v>1074</v>
      </c>
      <c r="AS40" s="36"/>
      <c r="AT40" s="36"/>
      <c r="AU40" s="36">
        <v>1074</v>
      </c>
      <c r="AV40" s="36"/>
      <c r="AW40" s="36"/>
      <c r="AX40" s="64">
        <f t="shared" si="217"/>
        <v>37.79028852920479</v>
      </c>
      <c r="AY40" s="26">
        <f aca="true" t="shared" si="273" ref="AY40:AY48">BA40+BB40+BC40+BD40</f>
        <v>2019.9</v>
      </c>
      <c r="AZ40" s="36"/>
      <c r="BA40" s="36"/>
      <c r="BB40" s="36">
        <f>1842+177.9</f>
        <v>2019.9</v>
      </c>
      <c r="BC40" s="36"/>
      <c r="BD40" s="36"/>
      <c r="BE40" s="35">
        <f t="shared" si="219"/>
        <v>71.073187895848</v>
      </c>
      <c r="BF40" s="26">
        <f aca="true" t="shared" si="274" ref="BF40:BF48">BH40+BI40+BJ40+BK40</f>
        <v>2842</v>
      </c>
      <c r="BG40" s="36"/>
      <c r="BH40" s="36"/>
      <c r="BI40" s="36">
        <v>2842</v>
      </c>
      <c r="BJ40" s="36"/>
      <c r="BK40" s="36"/>
      <c r="BL40" s="35">
        <f t="shared" si="221"/>
        <v>100</v>
      </c>
      <c r="BM40" s="36">
        <v>4612</v>
      </c>
      <c r="BN40" s="36"/>
      <c r="BO40" s="36"/>
      <c r="BP40" s="36">
        <v>2842</v>
      </c>
      <c r="BQ40" s="36"/>
      <c r="BR40" s="36"/>
      <c r="BS40" s="36">
        <f aca="true" t="shared" si="275" ref="BS40:BS48">BU40+BV40+BW40+BX40</f>
        <v>1074</v>
      </c>
      <c r="BT40" s="36"/>
      <c r="BU40" s="36"/>
      <c r="BV40" s="36">
        <v>1074</v>
      </c>
      <c r="BW40" s="36"/>
      <c r="BX40" s="36"/>
      <c r="BY40" s="59">
        <f t="shared" si="223"/>
        <v>23.28707718993929</v>
      </c>
      <c r="BZ40" s="36">
        <f aca="true" t="shared" si="276" ref="BZ40:BZ48">CB40+CC40+CD40+CE40</f>
        <v>2019.9</v>
      </c>
      <c r="CA40" s="36"/>
      <c r="CB40" s="36"/>
      <c r="CC40" s="36">
        <f>1842+177.9</f>
        <v>2019.9</v>
      </c>
      <c r="CD40" s="36"/>
      <c r="CE40" s="36"/>
      <c r="CF40" s="34">
        <f t="shared" si="225"/>
        <v>43.796617519514314</v>
      </c>
      <c r="CG40" s="36">
        <f aca="true" t="shared" si="277" ref="CG40:CG48">CI40+CJ40+CK40+CL40</f>
        <v>4612</v>
      </c>
      <c r="CH40" s="36"/>
      <c r="CI40" s="36"/>
      <c r="CJ40" s="36">
        <v>4612</v>
      </c>
      <c r="CK40" s="36"/>
      <c r="CL40" s="36"/>
      <c r="CM40" s="34">
        <f t="shared" si="227"/>
        <v>100</v>
      </c>
      <c r="CN40" s="26">
        <f t="shared" si="267"/>
        <v>4437.54</v>
      </c>
      <c r="CO40" s="36"/>
      <c r="CP40" s="36"/>
      <c r="CQ40" s="36">
        <v>4437.54</v>
      </c>
      <c r="CR40" s="36"/>
      <c r="CS40" s="36"/>
      <c r="CT40" s="26">
        <f aca="true" t="shared" si="278" ref="CT40:CT46">CV40+CW40+CX40+CY40</f>
        <v>1000</v>
      </c>
      <c r="CU40" s="36"/>
      <c r="CV40" s="36"/>
      <c r="CW40" s="36">
        <v>1000</v>
      </c>
      <c r="CX40" s="36"/>
      <c r="CY40" s="36"/>
      <c r="CZ40" s="35">
        <f t="shared" si="229"/>
        <v>22.53500813513794</v>
      </c>
      <c r="DA40" s="26">
        <f aca="true" t="shared" si="279" ref="DA40:DA46">DC40+DD40+DE40+DF40</f>
        <v>1768</v>
      </c>
      <c r="DB40" s="36"/>
      <c r="DC40" s="36"/>
      <c r="DD40" s="36">
        <v>1768</v>
      </c>
      <c r="DE40" s="36"/>
      <c r="DF40" s="36"/>
      <c r="DG40" s="35">
        <f t="shared" si="231"/>
        <v>39.84189438292387</v>
      </c>
      <c r="DH40" s="26">
        <f aca="true" t="shared" si="280" ref="DH40:DH46">DJ40+DK40+DL40+DM40</f>
        <v>2430</v>
      </c>
      <c r="DI40" s="36"/>
      <c r="DJ40" s="36"/>
      <c r="DK40" s="36">
        <v>2430</v>
      </c>
      <c r="DL40" s="36"/>
      <c r="DM40" s="36"/>
      <c r="DN40" s="35">
        <f t="shared" si="233"/>
        <v>54.760069768385186</v>
      </c>
      <c r="DO40" s="36">
        <f aca="true" t="shared" si="281" ref="DO40:DO46">DQ40+DR40+DS40+DT40</f>
        <v>4437.54</v>
      </c>
      <c r="DP40" s="36"/>
      <c r="DQ40" s="36"/>
      <c r="DR40" s="36">
        <v>4437.54</v>
      </c>
      <c r="DS40" s="36"/>
      <c r="DT40" s="36"/>
      <c r="DU40" s="34">
        <f t="shared" si="235"/>
        <v>100</v>
      </c>
      <c r="DV40" s="36">
        <f t="shared" si="268"/>
        <v>6524.7</v>
      </c>
      <c r="DW40" s="36"/>
      <c r="DX40" s="36"/>
      <c r="DY40" s="36">
        <v>6524.7</v>
      </c>
      <c r="DZ40" s="36"/>
      <c r="EA40" s="36"/>
      <c r="EB40" s="36">
        <f aca="true" t="shared" si="282" ref="EB40:EB46">ED40+EE40+EF40+EG40</f>
        <v>1000</v>
      </c>
      <c r="EC40" s="36"/>
      <c r="ED40" s="36"/>
      <c r="EE40" s="36">
        <v>1000</v>
      </c>
      <c r="EF40" s="36"/>
      <c r="EG40" s="36"/>
      <c r="EH40" s="34">
        <f t="shared" si="237"/>
        <v>15.326375159011144</v>
      </c>
      <c r="EI40" s="36">
        <f aca="true" t="shared" si="283" ref="EI40:EI46">EK40+EL40+EM40+EN40</f>
        <v>1768</v>
      </c>
      <c r="EJ40" s="36"/>
      <c r="EK40" s="36"/>
      <c r="EL40" s="36">
        <v>1768</v>
      </c>
      <c r="EM40" s="36"/>
      <c r="EN40" s="36"/>
      <c r="EO40" s="34">
        <f t="shared" si="239"/>
        <v>27.0970312811317</v>
      </c>
      <c r="EP40" s="36">
        <f aca="true" t="shared" si="284" ref="EP40:EP46">ER40+ES40+ET40+EU40</f>
        <v>2430</v>
      </c>
      <c r="EQ40" s="36"/>
      <c r="ER40" s="36"/>
      <c r="ES40" s="36">
        <v>2430</v>
      </c>
      <c r="ET40" s="36"/>
      <c r="EU40" s="36"/>
      <c r="EV40" s="34">
        <f t="shared" si="241"/>
        <v>37.243091636397075</v>
      </c>
      <c r="EW40" s="36">
        <f aca="true" t="shared" si="285" ref="EW40:EW46">EY40+EZ40+FA40+FB40</f>
        <v>1520</v>
      </c>
      <c r="EX40" s="36"/>
      <c r="EY40" s="36"/>
      <c r="EZ40" s="36">
        <v>1520</v>
      </c>
      <c r="FA40" s="36"/>
      <c r="FB40" s="36"/>
      <c r="FC40" s="34">
        <f t="shared" si="243"/>
        <v>23.296090241696938</v>
      </c>
      <c r="FD40" s="36">
        <f aca="true" t="shared" si="286" ref="FD40:FD46">FF40+FG40+FH40+FI40</f>
        <v>3376</v>
      </c>
      <c r="FE40" s="36"/>
      <c r="FF40" s="36"/>
      <c r="FG40" s="36">
        <v>3376</v>
      </c>
      <c r="FH40" s="36"/>
      <c r="FI40" s="36"/>
      <c r="FJ40" s="89">
        <f t="shared" si="245"/>
        <v>51.741842536821615</v>
      </c>
      <c r="FK40" s="36">
        <f aca="true" t="shared" si="287" ref="FK40:FK46">FM40+FN40+FO40+FP40</f>
        <v>4286.5</v>
      </c>
      <c r="FL40" s="36"/>
      <c r="FM40" s="36"/>
      <c r="FN40" s="36">
        <v>4286.5</v>
      </c>
      <c r="FO40" s="36"/>
      <c r="FP40" s="36"/>
      <c r="FQ40" s="89">
        <f t="shared" si="247"/>
        <v>65.69650711910127</v>
      </c>
      <c r="FR40" s="36">
        <f aca="true" t="shared" si="288" ref="FR40:FR46">FT40+FU40+FV40+FW40</f>
        <v>6524.7</v>
      </c>
      <c r="FS40" s="36"/>
      <c r="FT40" s="36"/>
      <c r="FU40" s="36">
        <v>6524.7</v>
      </c>
      <c r="FV40" s="36"/>
      <c r="FW40" s="36"/>
      <c r="FX40" s="89">
        <f t="shared" si="249"/>
        <v>100</v>
      </c>
      <c r="FY40" s="26">
        <f t="shared" si="269"/>
        <v>7241.2</v>
      </c>
      <c r="FZ40" s="36"/>
      <c r="GA40" s="36"/>
      <c r="GB40" s="36">
        <v>7241.2</v>
      </c>
      <c r="GC40" s="36"/>
      <c r="GD40" s="36"/>
      <c r="GE40" s="26">
        <f aca="true" t="shared" si="289" ref="GE40:GE46">GG40+GH40+GI40+GJ40</f>
        <v>2000.2</v>
      </c>
      <c r="GF40" s="36"/>
      <c r="GG40" s="36"/>
      <c r="GH40" s="36">
        <v>2000.2</v>
      </c>
      <c r="GI40" s="36"/>
      <c r="GJ40" s="36"/>
      <c r="GK40" s="14">
        <f t="shared" si="251"/>
        <v>27.62249350936309</v>
      </c>
      <c r="GL40" s="26">
        <f aca="true" t="shared" si="290" ref="GL40:GL46">GN40+GO40+GP40+GQ40</f>
        <v>4456.9</v>
      </c>
      <c r="GM40" s="36"/>
      <c r="GN40" s="36"/>
      <c r="GO40" s="36">
        <v>4456.9</v>
      </c>
      <c r="GP40" s="36"/>
      <c r="GQ40" s="36"/>
      <c r="GR40" s="14">
        <f t="shared" si="253"/>
        <v>61.54919074186599</v>
      </c>
      <c r="GS40" s="26">
        <f aca="true" t="shared" si="291" ref="GS40:GS46">GU40+GV40+GW40+GX40</f>
        <v>5420.6</v>
      </c>
      <c r="GT40" s="36"/>
      <c r="GU40" s="36"/>
      <c r="GV40" s="36">
        <v>5420.6</v>
      </c>
      <c r="GW40" s="36"/>
      <c r="GX40" s="36"/>
      <c r="GY40" s="14">
        <f t="shared" si="255"/>
        <v>74.85775838258853</v>
      </c>
      <c r="GZ40" s="26">
        <f aca="true" t="shared" si="292" ref="GZ40:GZ46">HB40+HC40+HD40+HE40</f>
        <v>7241.2</v>
      </c>
      <c r="HA40" s="36"/>
      <c r="HB40" s="36"/>
      <c r="HC40" s="36">
        <v>7241.2</v>
      </c>
      <c r="HD40" s="36"/>
      <c r="HE40" s="36"/>
      <c r="HF40" s="14">
        <f t="shared" si="257"/>
        <v>100</v>
      </c>
      <c r="HG40" s="26">
        <f t="shared" si="270"/>
        <v>2484.2</v>
      </c>
      <c r="HH40" s="36"/>
      <c r="HI40" s="36"/>
      <c r="HJ40" s="36">
        <v>2484.2</v>
      </c>
      <c r="HK40" s="36"/>
      <c r="HL40" s="36"/>
      <c r="HM40" s="26">
        <f>HO40+HP40+HQ40+HR40</f>
        <v>2000.2</v>
      </c>
      <c r="HN40" s="36"/>
      <c r="HO40" s="36"/>
      <c r="HP40" s="36">
        <v>2000.2</v>
      </c>
      <c r="HQ40" s="36"/>
      <c r="HR40" s="36"/>
      <c r="HS40" s="14">
        <f>HM40/HG40*100</f>
        <v>80.51686659689237</v>
      </c>
      <c r="HT40" s="26">
        <f>HV40+HW40+HX40+HY40</f>
        <v>4456.9</v>
      </c>
      <c r="HU40" s="36"/>
      <c r="HV40" s="36"/>
      <c r="HW40" s="36">
        <v>4456.9</v>
      </c>
      <c r="HX40" s="36"/>
      <c r="HY40" s="36"/>
      <c r="HZ40" s="14">
        <f>HT40/HG40*100</f>
        <v>179.4098703808067</v>
      </c>
      <c r="IA40" s="26">
        <f>IC40+ID40+IE40+IF40</f>
        <v>5420.6</v>
      </c>
      <c r="IB40" s="36"/>
      <c r="IC40" s="36"/>
      <c r="ID40" s="36">
        <v>5420.6</v>
      </c>
      <c r="IE40" s="36"/>
      <c r="IF40" s="36"/>
      <c r="IG40" s="14">
        <f>IA40/HG40*100</f>
        <v>218.20304323323407</v>
      </c>
      <c r="IH40" s="26">
        <f aca="true" t="shared" si="293" ref="IH40:IH46">IJ40+IK40+IL40+IM40</f>
        <v>2484.2</v>
      </c>
      <c r="II40" s="36"/>
      <c r="IJ40" s="36"/>
      <c r="IK40" s="36">
        <v>2484.2</v>
      </c>
      <c r="IL40" s="36"/>
      <c r="IM40" s="36"/>
      <c r="IN40" s="14">
        <f>IH40/HG40*100</f>
        <v>100</v>
      </c>
    </row>
    <row r="41" spans="2:248" s="20" customFormat="1" ht="146.25" customHeight="1">
      <c r="B41" s="76" t="s">
        <v>107</v>
      </c>
      <c r="C41" s="12" t="s">
        <v>106</v>
      </c>
      <c r="D41" s="34"/>
      <c r="E41" s="36"/>
      <c r="F41" s="36"/>
      <c r="G41" s="36"/>
      <c r="H41" s="36"/>
      <c r="I41" s="36"/>
      <c r="J41" s="34"/>
      <c r="K41" s="36"/>
      <c r="L41" s="36"/>
      <c r="M41" s="36"/>
      <c r="N41" s="36"/>
      <c r="O41" s="36"/>
      <c r="P41" s="60"/>
      <c r="Q41" s="34"/>
      <c r="R41" s="36"/>
      <c r="S41" s="36"/>
      <c r="T41" s="36"/>
      <c r="U41" s="36"/>
      <c r="V41" s="36"/>
      <c r="W41" s="60"/>
      <c r="X41" s="34"/>
      <c r="Y41" s="36"/>
      <c r="Z41" s="36"/>
      <c r="AA41" s="36"/>
      <c r="AB41" s="36"/>
      <c r="AC41" s="36"/>
      <c r="AD41" s="60"/>
      <c r="AE41" s="34"/>
      <c r="AF41" s="36"/>
      <c r="AG41" s="36"/>
      <c r="AH41" s="36"/>
      <c r="AI41" s="36"/>
      <c r="AJ41" s="36"/>
      <c r="AK41" s="61"/>
      <c r="AL41" s="26"/>
      <c r="AM41" s="36"/>
      <c r="AN41" s="36"/>
      <c r="AO41" s="36"/>
      <c r="AP41" s="36"/>
      <c r="AQ41" s="36"/>
      <c r="AR41" s="26"/>
      <c r="AS41" s="36"/>
      <c r="AT41" s="36"/>
      <c r="AU41" s="36"/>
      <c r="AV41" s="36"/>
      <c r="AW41" s="36"/>
      <c r="AX41" s="64"/>
      <c r="AY41" s="26"/>
      <c r="AZ41" s="36"/>
      <c r="BA41" s="36"/>
      <c r="BB41" s="36"/>
      <c r="BC41" s="36"/>
      <c r="BD41" s="36"/>
      <c r="BE41" s="35"/>
      <c r="BF41" s="26"/>
      <c r="BG41" s="36"/>
      <c r="BH41" s="36"/>
      <c r="BI41" s="36"/>
      <c r="BJ41" s="36"/>
      <c r="BK41" s="36"/>
      <c r="BL41" s="35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59"/>
      <c r="BZ41" s="36"/>
      <c r="CA41" s="36"/>
      <c r="CB41" s="36"/>
      <c r="CC41" s="36"/>
      <c r="CD41" s="36"/>
      <c r="CE41" s="36"/>
      <c r="CF41" s="34"/>
      <c r="CG41" s="36"/>
      <c r="CH41" s="36"/>
      <c r="CI41" s="36"/>
      <c r="CJ41" s="36"/>
      <c r="CK41" s="36"/>
      <c r="CL41" s="36"/>
      <c r="CM41" s="34"/>
      <c r="CN41" s="26"/>
      <c r="CO41" s="36"/>
      <c r="CP41" s="36"/>
      <c r="CQ41" s="36"/>
      <c r="CR41" s="36"/>
      <c r="CS41" s="36"/>
      <c r="CT41" s="26"/>
      <c r="CU41" s="36"/>
      <c r="CV41" s="36"/>
      <c r="CW41" s="36"/>
      <c r="CX41" s="36"/>
      <c r="CY41" s="36"/>
      <c r="CZ41" s="35"/>
      <c r="DA41" s="26"/>
      <c r="DB41" s="36"/>
      <c r="DC41" s="36"/>
      <c r="DD41" s="36"/>
      <c r="DE41" s="36"/>
      <c r="DF41" s="36"/>
      <c r="DG41" s="35"/>
      <c r="DH41" s="26"/>
      <c r="DI41" s="36"/>
      <c r="DJ41" s="36"/>
      <c r="DK41" s="36"/>
      <c r="DL41" s="36"/>
      <c r="DM41" s="36"/>
      <c r="DN41" s="35"/>
      <c r="DO41" s="36"/>
      <c r="DP41" s="36"/>
      <c r="DQ41" s="36"/>
      <c r="DR41" s="36"/>
      <c r="DS41" s="36"/>
      <c r="DT41" s="36"/>
      <c r="DU41" s="34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4"/>
      <c r="EI41" s="36"/>
      <c r="EJ41" s="36"/>
      <c r="EK41" s="36"/>
      <c r="EL41" s="36"/>
      <c r="EM41" s="36"/>
      <c r="EN41" s="36"/>
      <c r="EO41" s="34"/>
      <c r="EP41" s="36"/>
      <c r="EQ41" s="36"/>
      <c r="ER41" s="36"/>
      <c r="ES41" s="36"/>
      <c r="ET41" s="36"/>
      <c r="EU41" s="36"/>
      <c r="EV41" s="34"/>
      <c r="EW41" s="36"/>
      <c r="EX41" s="36"/>
      <c r="EY41" s="36"/>
      <c r="EZ41" s="36"/>
      <c r="FA41" s="36"/>
      <c r="FB41" s="36"/>
      <c r="FC41" s="34"/>
      <c r="FD41" s="36"/>
      <c r="FE41" s="36"/>
      <c r="FF41" s="36"/>
      <c r="FG41" s="36"/>
      <c r="FH41" s="36"/>
      <c r="FI41" s="36"/>
      <c r="FJ41" s="89"/>
      <c r="FK41" s="36"/>
      <c r="FL41" s="36"/>
      <c r="FM41" s="36"/>
      <c r="FN41" s="36"/>
      <c r="FO41" s="36"/>
      <c r="FP41" s="36"/>
      <c r="FQ41" s="89"/>
      <c r="FR41" s="36"/>
      <c r="FS41" s="36"/>
      <c r="FT41" s="36"/>
      <c r="FU41" s="36"/>
      <c r="FV41" s="36"/>
      <c r="FW41" s="36"/>
      <c r="FX41" s="89"/>
      <c r="FY41" s="26">
        <f t="shared" si="269"/>
        <v>23518</v>
      </c>
      <c r="FZ41" s="36"/>
      <c r="GA41" s="36">
        <v>23518</v>
      </c>
      <c r="GB41" s="36"/>
      <c r="GC41" s="36"/>
      <c r="GD41" s="36"/>
      <c r="GE41" s="26"/>
      <c r="GF41" s="36"/>
      <c r="GG41" s="36"/>
      <c r="GH41" s="36"/>
      <c r="GI41" s="36"/>
      <c r="GJ41" s="36"/>
      <c r="GK41" s="14"/>
      <c r="GL41" s="26"/>
      <c r="GM41" s="36"/>
      <c r="GN41" s="36"/>
      <c r="GO41" s="36"/>
      <c r="GP41" s="36"/>
      <c r="GQ41" s="36"/>
      <c r="GR41" s="14"/>
      <c r="GS41" s="26"/>
      <c r="GT41" s="36"/>
      <c r="GU41" s="36"/>
      <c r="GV41" s="36"/>
      <c r="GW41" s="36"/>
      <c r="GX41" s="36"/>
      <c r="GY41" s="14"/>
      <c r="GZ41" s="26">
        <f t="shared" si="292"/>
        <v>23518</v>
      </c>
      <c r="HA41" s="36"/>
      <c r="HB41" s="36">
        <v>23518</v>
      </c>
      <c r="HC41" s="36"/>
      <c r="HD41" s="36"/>
      <c r="HE41" s="36"/>
      <c r="HF41" s="14"/>
      <c r="HG41" s="26">
        <f t="shared" si="270"/>
        <v>0</v>
      </c>
      <c r="HH41" s="36"/>
      <c r="HI41" s="36"/>
      <c r="HJ41" s="36"/>
      <c r="HK41" s="36"/>
      <c r="HL41" s="36"/>
      <c r="HM41" s="26"/>
      <c r="HN41" s="36"/>
      <c r="HO41" s="36"/>
      <c r="HP41" s="36"/>
      <c r="HQ41" s="36"/>
      <c r="HR41" s="36"/>
      <c r="HS41" s="14"/>
      <c r="HT41" s="26"/>
      <c r="HU41" s="36"/>
      <c r="HV41" s="36"/>
      <c r="HW41" s="36"/>
      <c r="HX41" s="36"/>
      <c r="HY41" s="36"/>
      <c r="HZ41" s="14"/>
      <c r="IA41" s="26"/>
      <c r="IB41" s="36"/>
      <c r="IC41" s="36"/>
      <c r="ID41" s="36"/>
      <c r="IE41" s="36"/>
      <c r="IF41" s="36"/>
      <c r="IG41" s="14"/>
      <c r="IH41" s="26">
        <f t="shared" si="293"/>
        <v>0</v>
      </c>
      <c r="II41" s="36"/>
      <c r="IJ41" s="36">
        <v>0</v>
      </c>
      <c r="IK41" s="36"/>
      <c r="IL41" s="36"/>
      <c r="IM41" s="36"/>
      <c r="IN41" s="14"/>
    </row>
    <row r="42" spans="2:248" s="108" customFormat="1" ht="72" customHeight="1">
      <c r="B42" s="98">
        <v>20</v>
      </c>
      <c r="C42" s="98" t="s">
        <v>26</v>
      </c>
      <c r="D42" s="99">
        <f t="shared" si="262"/>
        <v>1247.5</v>
      </c>
      <c r="E42" s="98"/>
      <c r="F42" s="98"/>
      <c r="G42" s="98">
        <v>1247.5</v>
      </c>
      <c r="H42" s="98"/>
      <c r="I42" s="98"/>
      <c r="J42" s="99">
        <f t="shared" si="263"/>
        <v>11</v>
      </c>
      <c r="K42" s="98"/>
      <c r="L42" s="98"/>
      <c r="M42" s="98">
        <v>11</v>
      </c>
      <c r="N42" s="98"/>
      <c r="O42" s="98"/>
      <c r="P42" s="55">
        <f t="shared" si="210"/>
        <v>0.8817635270541082</v>
      </c>
      <c r="Q42" s="99">
        <f t="shared" si="264"/>
        <v>11</v>
      </c>
      <c r="R42" s="98"/>
      <c r="S42" s="98"/>
      <c r="T42" s="98">
        <v>11</v>
      </c>
      <c r="U42" s="98"/>
      <c r="V42" s="98"/>
      <c r="W42" s="55">
        <f t="shared" si="212"/>
        <v>0.8817635270541082</v>
      </c>
      <c r="X42" s="99">
        <f t="shared" si="265"/>
        <v>1247.5</v>
      </c>
      <c r="Y42" s="98"/>
      <c r="Z42" s="98"/>
      <c r="AA42" s="98">
        <v>1247.5</v>
      </c>
      <c r="AB42" s="98"/>
      <c r="AC42" s="98"/>
      <c r="AD42" s="55">
        <f t="shared" si="214"/>
        <v>100</v>
      </c>
      <c r="AE42" s="99">
        <f t="shared" si="266"/>
        <v>1247.5</v>
      </c>
      <c r="AF42" s="98"/>
      <c r="AG42" s="98"/>
      <c r="AH42" s="98">
        <v>1247.5</v>
      </c>
      <c r="AI42" s="98"/>
      <c r="AJ42" s="98"/>
      <c r="AK42" s="53">
        <f t="shared" si="216"/>
        <v>100</v>
      </c>
      <c r="AL42" s="38">
        <f t="shared" si="271"/>
        <v>845</v>
      </c>
      <c r="AM42" s="98"/>
      <c r="AN42" s="98"/>
      <c r="AO42" s="98">
        <v>845</v>
      </c>
      <c r="AP42" s="98"/>
      <c r="AQ42" s="98"/>
      <c r="AR42" s="38">
        <f t="shared" si="272"/>
        <v>0</v>
      </c>
      <c r="AS42" s="98"/>
      <c r="AT42" s="98"/>
      <c r="AU42" s="98">
        <v>0</v>
      </c>
      <c r="AV42" s="98"/>
      <c r="AW42" s="98"/>
      <c r="AX42" s="31">
        <f t="shared" si="217"/>
        <v>0</v>
      </c>
      <c r="AY42" s="38">
        <f t="shared" si="273"/>
        <v>99.7</v>
      </c>
      <c r="AZ42" s="98"/>
      <c r="BA42" s="98"/>
      <c r="BB42" s="98">
        <v>99.7</v>
      </c>
      <c r="BC42" s="98"/>
      <c r="BD42" s="98"/>
      <c r="BE42" s="99">
        <f t="shared" si="219"/>
        <v>11.798816568047338</v>
      </c>
      <c r="BF42" s="38">
        <f t="shared" si="274"/>
        <v>844.7</v>
      </c>
      <c r="BG42" s="98"/>
      <c r="BH42" s="98"/>
      <c r="BI42" s="98">
        <v>844.7</v>
      </c>
      <c r="BJ42" s="98"/>
      <c r="BK42" s="98"/>
      <c r="BL42" s="99">
        <f t="shared" si="221"/>
        <v>99.96449704142012</v>
      </c>
      <c r="BM42" s="38">
        <f>BO42+BP42+BQ42+BR42</f>
        <v>934.6</v>
      </c>
      <c r="BN42" s="98"/>
      <c r="BO42" s="98"/>
      <c r="BP42" s="98">
        <v>934.6</v>
      </c>
      <c r="BQ42" s="98"/>
      <c r="BR42" s="98"/>
      <c r="BS42" s="38">
        <f t="shared" si="275"/>
        <v>0</v>
      </c>
      <c r="BT42" s="98"/>
      <c r="BU42" s="98"/>
      <c r="BV42" s="98">
        <v>0</v>
      </c>
      <c r="BW42" s="98"/>
      <c r="BX42" s="98"/>
      <c r="BY42" s="31">
        <f t="shared" si="223"/>
        <v>0</v>
      </c>
      <c r="BZ42" s="38">
        <f t="shared" si="276"/>
        <v>99.7</v>
      </c>
      <c r="CA42" s="98"/>
      <c r="CB42" s="98"/>
      <c r="CC42" s="98">
        <v>99.7</v>
      </c>
      <c r="CD42" s="98"/>
      <c r="CE42" s="98"/>
      <c r="CF42" s="99">
        <f t="shared" si="225"/>
        <v>10.66766531136315</v>
      </c>
      <c r="CG42" s="38">
        <f t="shared" si="277"/>
        <v>934.6</v>
      </c>
      <c r="CH42" s="98"/>
      <c r="CI42" s="98"/>
      <c r="CJ42" s="98">
        <v>934.6</v>
      </c>
      <c r="CK42" s="98"/>
      <c r="CL42" s="98"/>
      <c r="CM42" s="99">
        <f t="shared" si="227"/>
        <v>100</v>
      </c>
      <c r="CN42" s="33">
        <f t="shared" si="267"/>
        <v>350</v>
      </c>
      <c r="CO42" s="98"/>
      <c r="CP42" s="98"/>
      <c r="CQ42" s="98">
        <v>350</v>
      </c>
      <c r="CR42" s="98"/>
      <c r="CS42" s="98"/>
      <c r="CT42" s="38">
        <f t="shared" si="278"/>
        <v>0</v>
      </c>
      <c r="CU42" s="98"/>
      <c r="CV42" s="98"/>
      <c r="CW42" s="98"/>
      <c r="CX42" s="98"/>
      <c r="CY42" s="98"/>
      <c r="CZ42" s="99">
        <f t="shared" si="229"/>
        <v>0</v>
      </c>
      <c r="DA42" s="38">
        <f t="shared" si="279"/>
        <v>156.8</v>
      </c>
      <c r="DB42" s="98"/>
      <c r="DC42" s="98"/>
      <c r="DD42" s="98">
        <v>156.8</v>
      </c>
      <c r="DE42" s="98"/>
      <c r="DF42" s="98"/>
      <c r="DG42" s="99">
        <f t="shared" si="231"/>
        <v>44.800000000000004</v>
      </c>
      <c r="DH42" s="38">
        <f t="shared" si="280"/>
        <v>320.9</v>
      </c>
      <c r="DI42" s="98"/>
      <c r="DJ42" s="98"/>
      <c r="DK42" s="98">
        <v>320.9</v>
      </c>
      <c r="DL42" s="98"/>
      <c r="DM42" s="98"/>
      <c r="DN42" s="99">
        <f t="shared" si="233"/>
        <v>91.68571428571428</v>
      </c>
      <c r="DO42" s="38">
        <f t="shared" si="281"/>
        <v>320.9</v>
      </c>
      <c r="DP42" s="98"/>
      <c r="DQ42" s="98"/>
      <c r="DR42" s="98">
        <v>320.9</v>
      </c>
      <c r="DS42" s="98"/>
      <c r="DT42" s="98"/>
      <c r="DU42" s="99">
        <f t="shared" si="235"/>
        <v>91.68571428571428</v>
      </c>
      <c r="DV42" s="38">
        <f t="shared" si="268"/>
        <v>786.4</v>
      </c>
      <c r="DW42" s="98"/>
      <c r="DX42" s="98"/>
      <c r="DY42" s="98">
        <v>786.4</v>
      </c>
      <c r="DZ42" s="98"/>
      <c r="EA42" s="98"/>
      <c r="EB42" s="38">
        <f t="shared" si="282"/>
        <v>0</v>
      </c>
      <c r="EC42" s="98"/>
      <c r="ED42" s="98"/>
      <c r="EE42" s="98"/>
      <c r="EF42" s="98"/>
      <c r="EG42" s="98"/>
      <c r="EH42" s="99">
        <f t="shared" si="237"/>
        <v>0</v>
      </c>
      <c r="EI42" s="38">
        <f t="shared" si="283"/>
        <v>156.8</v>
      </c>
      <c r="EJ42" s="98"/>
      <c r="EK42" s="98"/>
      <c r="EL42" s="98">
        <v>156.8</v>
      </c>
      <c r="EM42" s="98"/>
      <c r="EN42" s="98"/>
      <c r="EO42" s="99">
        <f t="shared" si="239"/>
        <v>19.93896236012208</v>
      </c>
      <c r="EP42" s="38">
        <f t="shared" si="284"/>
        <v>320.9</v>
      </c>
      <c r="EQ42" s="98"/>
      <c r="ER42" s="98"/>
      <c r="ES42" s="98">
        <v>320.9</v>
      </c>
      <c r="ET42" s="98"/>
      <c r="EU42" s="98"/>
      <c r="EV42" s="99">
        <f t="shared" si="241"/>
        <v>40.80620549338759</v>
      </c>
      <c r="EW42" s="38">
        <f t="shared" si="285"/>
        <v>0</v>
      </c>
      <c r="EX42" s="98"/>
      <c r="EY42" s="98"/>
      <c r="EZ42" s="98">
        <v>0</v>
      </c>
      <c r="FA42" s="98"/>
      <c r="FB42" s="98"/>
      <c r="FC42" s="99">
        <f t="shared" si="243"/>
        <v>0</v>
      </c>
      <c r="FD42" s="38">
        <f t="shared" si="286"/>
        <v>166.4</v>
      </c>
      <c r="FE42" s="98"/>
      <c r="FF42" s="98"/>
      <c r="FG42" s="98">
        <v>166.4</v>
      </c>
      <c r="FH42" s="98"/>
      <c r="FI42" s="98"/>
      <c r="FJ42" s="99">
        <f t="shared" si="245"/>
        <v>21.15971515768057</v>
      </c>
      <c r="FK42" s="38">
        <f t="shared" si="287"/>
        <v>783.1</v>
      </c>
      <c r="FL42" s="98"/>
      <c r="FM42" s="98"/>
      <c r="FN42" s="98">
        <v>783.1</v>
      </c>
      <c r="FO42" s="98"/>
      <c r="FP42" s="98"/>
      <c r="FQ42" s="99">
        <f t="shared" si="247"/>
        <v>99.58036622583928</v>
      </c>
      <c r="FR42" s="38">
        <f t="shared" si="288"/>
        <v>786.4</v>
      </c>
      <c r="FS42" s="98"/>
      <c r="FT42" s="98"/>
      <c r="FU42" s="98">
        <v>786.4</v>
      </c>
      <c r="FV42" s="98"/>
      <c r="FW42" s="98"/>
      <c r="FX42" s="99">
        <f t="shared" si="249"/>
        <v>100</v>
      </c>
      <c r="FY42" s="33">
        <f t="shared" si="269"/>
        <v>540.1</v>
      </c>
      <c r="FZ42" s="98"/>
      <c r="GA42" s="98"/>
      <c r="GB42" s="98">
        <v>540.1</v>
      </c>
      <c r="GC42" s="98"/>
      <c r="GD42" s="98"/>
      <c r="GE42" s="33">
        <f t="shared" si="289"/>
        <v>0</v>
      </c>
      <c r="GF42" s="98"/>
      <c r="GG42" s="98"/>
      <c r="GH42" s="98">
        <v>0</v>
      </c>
      <c r="GI42" s="98"/>
      <c r="GJ42" s="98"/>
      <c r="GK42" s="14">
        <f t="shared" si="251"/>
        <v>0</v>
      </c>
      <c r="GL42" s="33">
        <f t="shared" si="290"/>
        <v>99</v>
      </c>
      <c r="GM42" s="98"/>
      <c r="GN42" s="98"/>
      <c r="GO42" s="98">
        <v>99</v>
      </c>
      <c r="GP42" s="98"/>
      <c r="GQ42" s="98"/>
      <c r="GR42" s="14">
        <f t="shared" si="253"/>
        <v>18.329938900203665</v>
      </c>
      <c r="GS42" s="33">
        <f t="shared" si="291"/>
        <v>439.6</v>
      </c>
      <c r="GT42" s="98"/>
      <c r="GU42" s="98"/>
      <c r="GV42" s="98">
        <v>439.6</v>
      </c>
      <c r="GW42" s="98"/>
      <c r="GX42" s="98"/>
      <c r="GY42" s="57">
        <f t="shared" si="255"/>
        <v>81.39233475282354</v>
      </c>
      <c r="GZ42" s="33">
        <f t="shared" si="292"/>
        <v>540.1</v>
      </c>
      <c r="HA42" s="98"/>
      <c r="HB42" s="98"/>
      <c r="HC42" s="98">
        <v>540.1</v>
      </c>
      <c r="HD42" s="98"/>
      <c r="HE42" s="98"/>
      <c r="HF42" s="14">
        <f t="shared" si="257"/>
        <v>100</v>
      </c>
      <c r="HG42" s="33">
        <f t="shared" si="270"/>
        <v>361</v>
      </c>
      <c r="HH42" s="98"/>
      <c r="HI42" s="98"/>
      <c r="HJ42" s="98">
        <v>361</v>
      </c>
      <c r="HK42" s="98"/>
      <c r="HL42" s="98"/>
      <c r="HM42" s="33">
        <f>HO42+HP42+HQ42+HR42</f>
        <v>0</v>
      </c>
      <c r="HN42" s="98"/>
      <c r="HO42" s="98"/>
      <c r="HP42" s="98">
        <v>0</v>
      </c>
      <c r="HQ42" s="98"/>
      <c r="HR42" s="98"/>
      <c r="HS42" s="14">
        <f aca="true" t="shared" si="294" ref="HS42:HS48">HM42/HG42*100</f>
        <v>0</v>
      </c>
      <c r="HT42" s="33">
        <f>HV42+HW42+HX42+HY42</f>
        <v>99</v>
      </c>
      <c r="HU42" s="98"/>
      <c r="HV42" s="98"/>
      <c r="HW42" s="98">
        <v>99</v>
      </c>
      <c r="HX42" s="98"/>
      <c r="HY42" s="98"/>
      <c r="HZ42" s="14">
        <f aca="true" t="shared" si="295" ref="HZ42:HZ48">HT42/HG42*100</f>
        <v>27.42382271468144</v>
      </c>
      <c r="IA42" s="33">
        <f>IC42+ID42+IE42+IF42</f>
        <v>439.6</v>
      </c>
      <c r="IB42" s="98"/>
      <c r="IC42" s="98"/>
      <c r="ID42" s="98">
        <v>439.6</v>
      </c>
      <c r="IE42" s="98"/>
      <c r="IF42" s="98"/>
      <c r="IG42" s="57">
        <f aca="true" t="shared" si="296" ref="IG42:IG48">IA42/HG42*100</f>
        <v>121.77285318559557</v>
      </c>
      <c r="IH42" s="33">
        <f t="shared" si="293"/>
        <v>90</v>
      </c>
      <c r="II42" s="98"/>
      <c r="IJ42" s="98"/>
      <c r="IK42" s="98">
        <v>90</v>
      </c>
      <c r="IL42" s="98"/>
      <c r="IM42" s="98"/>
      <c r="IN42" s="14">
        <f aca="true" t="shared" si="297" ref="IN42:IN48">IH42/HG42*100</f>
        <v>24.930747922437675</v>
      </c>
    </row>
    <row r="43" spans="2:248" s="40" customFormat="1" ht="97.5" customHeight="1">
      <c r="B43" s="46">
        <v>21</v>
      </c>
      <c r="C43" s="46" t="s">
        <v>96</v>
      </c>
      <c r="D43" s="51">
        <f t="shared" si="262"/>
        <v>27</v>
      </c>
      <c r="E43" s="50"/>
      <c r="F43" s="50"/>
      <c r="G43" s="50"/>
      <c r="H43" s="50"/>
      <c r="I43" s="50">
        <v>27</v>
      </c>
      <c r="J43" s="51">
        <f t="shared" si="263"/>
        <v>6.5</v>
      </c>
      <c r="K43" s="50"/>
      <c r="L43" s="50"/>
      <c r="M43" s="50">
        <v>6.5</v>
      </c>
      <c r="N43" s="50"/>
      <c r="O43" s="50"/>
      <c r="P43" s="65">
        <f t="shared" si="210"/>
        <v>24.074074074074073</v>
      </c>
      <c r="Q43" s="51">
        <f t="shared" si="264"/>
        <v>6.5</v>
      </c>
      <c r="R43" s="50"/>
      <c r="S43" s="50"/>
      <c r="T43" s="50"/>
      <c r="U43" s="50"/>
      <c r="V43" s="50">
        <v>6.5</v>
      </c>
      <c r="W43" s="65">
        <f t="shared" si="212"/>
        <v>24.074074074074073</v>
      </c>
      <c r="X43" s="51">
        <f t="shared" si="265"/>
        <v>20.5</v>
      </c>
      <c r="Y43" s="50"/>
      <c r="Z43" s="50"/>
      <c r="AA43" s="50"/>
      <c r="AB43" s="50"/>
      <c r="AC43" s="50">
        <v>20.5</v>
      </c>
      <c r="AD43" s="65">
        <f t="shared" si="214"/>
        <v>75.92592592592592</v>
      </c>
      <c r="AE43" s="51">
        <f t="shared" si="266"/>
        <v>27.3</v>
      </c>
      <c r="AF43" s="50"/>
      <c r="AG43" s="50"/>
      <c r="AH43" s="50"/>
      <c r="AI43" s="50"/>
      <c r="AJ43" s="50">
        <v>27.3</v>
      </c>
      <c r="AK43" s="66">
        <f t="shared" si="216"/>
        <v>101.11111111111111</v>
      </c>
      <c r="AL43" s="50">
        <v>29</v>
      </c>
      <c r="AM43" s="50"/>
      <c r="AN43" s="50"/>
      <c r="AO43" s="50">
        <v>0</v>
      </c>
      <c r="AP43" s="50"/>
      <c r="AQ43" s="50">
        <v>29</v>
      </c>
      <c r="AR43" s="50">
        <f t="shared" si="272"/>
        <v>0</v>
      </c>
      <c r="AS43" s="50"/>
      <c r="AT43" s="50"/>
      <c r="AU43" s="50"/>
      <c r="AV43" s="50"/>
      <c r="AW43" s="50">
        <v>0</v>
      </c>
      <c r="AX43" s="67">
        <f t="shared" si="217"/>
        <v>0</v>
      </c>
      <c r="AY43" s="50">
        <f t="shared" si="273"/>
        <v>10</v>
      </c>
      <c r="AZ43" s="50"/>
      <c r="BA43" s="50"/>
      <c r="BB43" s="50"/>
      <c r="BC43" s="50"/>
      <c r="BD43" s="50">
        <v>10</v>
      </c>
      <c r="BE43" s="51">
        <f t="shared" si="219"/>
        <v>34.48275862068966</v>
      </c>
      <c r="BF43" s="50">
        <f t="shared" si="274"/>
        <v>14.9</v>
      </c>
      <c r="BG43" s="50"/>
      <c r="BH43" s="50"/>
      <c r="BI43" s="50"/>
      <c r="BJ43" s="50"/>
      <c r="BK43" s="50">
        <v>14.9</v>
      </c>
      <c r="BL43" s="51">
        <f t="shared" si="221"/>
        <v>51.37931034482759</v>
      </c>
      <c r="BM43" s="50">
        <v>29</v>
      </c>
      <c r="BN43" s="50"/>
      <c r="BO43" s="50"/>
      <c r="BP43" s="50">
        <v>0</v>
      </c>
      <c r="BQ43" s="50"/>
      <c r="BR43" s="50">
        <v>29</v>
      </c>
      <c r="BS43" s="50">
        <f t="shared" si="275"/>
        <v>0</v>
      </c>
      <c r="BT43" s="50"/>
      <c r="BU43" s="50"/>
      <c r="BV43" s="50"/>
      <c r="BW43" s="50"/>
      <c r="BX43" s="50">
        <v>0</v>
      </c>
      <c r="BY43" s="67">
        <f t="shared" si="223"/>
        <v>0</v>
      </c>
      <c r="BZ43" s="50">
        <f t="shared" si="276"/>
        <v>10</v>
      </c>
      <c r="CA43" s="50"/>
      <c r="CB43" s="50"/>
      <c r="CC43" s="50"/>
      <c r="CD43" s="50"/>
      <c r="CE43" s="50">
        <v>10</v>
      </c>
      <c r="CF43" s="51">
        <f t="shared" si="225"/>
        <v>34.48275862068966</v>
      </c>
      <c r="CG43" s="50">
        <f t="shared" si="277"/>
        <v>29</v>
      </c>
      <c r="CH43" s="50"/>
      <c r="CI43" s="50"/>
      <c r="CJ43" s="50"/>
      <c r="CK43" s="50"/>
      <c r="CL43" s="50">
        <v>29</v>
      </c>
      <c r="CM43" s="51">
        <f t="shared" si="227"/>
        <v>100</v>
      </c>
      <c r="CN43" s="48">
        <f t="shared" si="267"/>
        <v>45.1</v>
      </c>
      <c r="CO43" s="50"/>
      <c r="CP43" s="50"/>
      <c r="CQ43" s="50"/>
      <c r="CR43" s="50"/>
      <c r="CS43" s="50">
        <v>45.1</v>
      </c>
      <c r="CT43" s="50">
        <f t="shared" si="278"/>
        <v>2.2</v>
      </c>
      <c r="CU43" s="50"/>
      <c r="CV43" s="50"/>
      <c r="CW43" s="50"/>
      <c r="CX43" s="50"/>
      <c r="CY43" s="50">
        <v>2.2</v>
      </c>
      <c r="CZ43" s="51">
        <f t="shared" si="229"/>
        <v>4.878048780487805</v>
      </c>
      <c r="DA43" s="50">
        <f t="shared" si="279"/>
        <v>42.6</v>
      </c>
      <c r="DB43" s="50"/>
      <c r="DC43" s="50"/>
      <c r="DD43" s="50"/>
      <c r="DE43" s="50"/>
      <c r="DF43" s="50">
        <v>42.6</v>
      </c>
      <c r="DG43" s="51">
        <f t="shared" si="231"/>
        <v>94.45676274944567</v>
      </c>
      <c r="DH43" s="50">
        <f t="shared" si="280"/>
        <v>42.6</v>
      </c>
      <c r="DI43" s="50"/>
      <c r="DJ43" s="50"/>
      <c r="DK43" s="50"/>
      <c r="DL43" s="50"/>
      <c r="DM43" s="50">
        <v>42.6</v>
      </c>
      <c r="DN43" s="43">
        <f t="shared" si="233"/>
        <v>94.45676274944567</v>
      </c>
      <c r="DO43" s="50">
        <f t="shared" si="281"/>
        <v>45.1</v>
      </c>
      <c r="DP43" s="50"/>
      <c r="DQ43" s="50"/>
      <c r="DR43" s="50"/>
      <c r="DS43" s="50"/>
      <c r="DT43" s="50">
        <v>45.1</v>
      </c>
      <c r="DU43" s="51">
        <f t="shared" si="235"/>
        <v>100</v>
      </c>
      <c r="DV43" s="50">
        <f t="shared" si="268"/>
        <v>69.82</v>
      </c>
      <c r="DW43" s="50"/>
      <c r="DX43" s="50"/>
      <c r="DY43" s="50">
        <v>12.92</v>
      </c>
      <c r="DZ43" s="50"/>
      <c r="EA43" s="50">
        <v>56.9</v>
      </c>
      <c r="EB43" s="50">
        <f t="shared" si="282"/>
        <v>2.2</v>
      </c>
      <c r="EC43" s="50"/>
      <c r="ED43" s="50"/>
      <c r="EE43" s="50"/>
      <c r="EF43" s="50"/>
      <c r="EG43" s="50">
        <v>2.2</v>
      </c>
      <c r="EH43" s="51">
        <f t="shared" si="237"/>
        <v>3.1509596104268125</v>
      </c>
      <c r="EI43" s="50">
        <f t="shared" si="283"/>
        <v>42.6</v>
      </c>
      <c r="EJ43" s="50"/>
      <c r="EK43" s="50"/>
      <c r="EL43" s="50"/>
      <c r="EM43" s="50"/>
      <c r="EN43" s="50">
        <v>42.6</v>
      </c>
      <c r="EO43" s="51">
        <f t="shared" si="239"/>
        <v>61.01403609281009</v>
      </c>
      <c r="EP43" s="50">
        <f t="shared" si="284"/>
        <v>42.6</v>
      </c>
      <c r="EQ43" s="50"/>
      <c r="ER43" s="50"/>
      <c r="ES43" s="50"/>
      <c r="ET43" s="50"/>
      <c r="EU43" s="50">
        <v>42.6</v>
      </c>
      <c r="EV43" s="51">
        <f t="shared" si="241"/>
        <v>61.01403609281009</v>
      </c>
      <c r="EW43" s="50">
        <f t="shared" si="285"/>
        <v>0</v>
      </c>
      <c r="EX43" s="50"/>
      <c r="EY43" s="50"/>
      <c r="EZ43" s="50"/>
      <c r="FA43" s="50"/>
      <c r="FB43" s="50">
        <v>0</v>
      </c>
      <c r="FC43" s="51">
        <f t="shared" si="243"/>
        <v>0</v>
      </c>
      <c r="FD43" s="50">
        <f t="shared" si="286"/>
        <v>5</v>
      </c>
      <c r="FE43" s="50"/>
      <c r="FF43" s="50"/>
      <c r="FG43" s="50">
        <v>5</v>
      </c>
      <c r="FH43" s="50"/>
      <c r="FI43" s="50">
        <v>0</v>
      </c>
      <c r="FJ43" s="93">
        <f t="shared" si="245"/>
        <v>7.161271841879119</v>
      </c>
      <c r="FK43" s="50">
        <f t="shared" si="287"/>
        <v>56.9</v>
      </c>
      <c r="FL43" s="50"/>
      <c r="FM43" s="50"/>
      <c r="FN43" s="50">
        <v>5</v>
      </c>
      <c r="FO43" s="50"/>
      <c r="FP43" s="50">
        <v>51.9</v>
      </c>
      <c r="FQ43" s="93">
        <f t="shared" si="247"/>
        <v>81.49527356058437</v>
      </c>
      <c r="FR43" s="50">
        <f t="shared" si="288"/>
        <v>69.82</v>
      </c>
      <c r="FS43" s="50"/>
      <c r="FT43" s="50"/>
      <c r="FU43" s="50">
        <v>12.92</v>
      </c>
      <c r="FV43" s="50"/>
      <c r="FW43" s="50">
        <v>56.9</v>
      </c>
      <c r="FX43" s="93">
        <f t="shared" si="249"/>
        <v>100</v>
      </c>
      <c r="FY43" s="48">
        <f t="shared" si="269"/>
        <v>158.4</v>
      </c>
      <c r="FZ43" s="50"/>
      <c r="GA43" s="50"/>
      <c r="GB43" s="50">
        <v>0</v>
      </c>
      <c r="GC43" s="50"/>
      <c r="GD43" s="50">
        <v>158.4</v>
      </c>
      <c r="GE43" s="48">
        <f t="shared" si="289"/>
        <v>112</v>
      </c>
      <c r="GF43" s="50"/>
      <c r="GG43" s="50"/>
      <c r="GH43" s="50">
        <v>0</v>
      </c>
      <c r="GI43" s="50"/>
      <c r="GJ43" s="50">
        <v>112</v>
      </c>
      <c r="GK43" s="42">
        <f t="shared" si="251"/>
        <v>70.70707070707071</v>
      </c>
      <c r="GL43" s="48">
        <f t="shared" si="290"/>
        <v>125.7</v>
      </c>
      <c r="GM43" s="50"/>
      <c r="GN43" s="50"/>
      <c r="GO43" s="50">
        <v>0</v>
      </c>
      <c r="GP43" s="50"/>
      <c r="GQ43" s="50">
        <v>125.7</v>
      </c>
      <c r="GR43" s="42">
        <f t="shared" si="253"/>
        <v>79.35606060606061</v>
      </c>
      <c r="GS43" s="48">
        <f t="shared" si="291"/>
        <v>129.7</v>
      </c>
      <c r="GT43" s="50"/>
      <c r="GU43" s="50"/>
      <c r="GV43" s="50">
        <v>0</v>
      </c>
      <c r="GW43" s="50"/>
      <c r="GX43" s="50">
        <v>129.7</v>
      </c>
      <c r="GY43" s="42">
        <f t="shared" si="255"/>
        <v>81.88131313131312</v>
      </c>
      <c r="GZ43" s="48">
        <f t="shared" si="292"/>
        <v>158.4</v>
      </c>
      <c r="HA43" s="50"/>
      <c r="HB43" s="50"/>
      <c r="HC43" s="50">
        <v>0</v>
      </c>
      <c r="HD43" s="50"/>
      <c r="HE43" s="50">
        <v>158.4</v>
      </c>
      <c r="HF43" s="42">
        <f t="shared" si="257"/>
        <v>100</v>
      </c>
      <c r="HG43" s="26">
        <f t="shared" si="270"/>
        <v>102</v>
      </c>
      <c r="HH43" s="36"/>
      <c r="HI43" s="36"/>
      <c r="HJ43" s="36">
        <v>0</v>
      </c>
      <c r="HK43" s="36"/>
      <c r="HL43" s="36">
        <v>102</v>
      </c>
      <c r="HM43" s="26">
        <f>HO43+HP43+HQ43+HR43</f>
        <v>112</v>
      </c>
      <c r="HN43" s="36"/>
      <c r="HO43" s="36"/>
      <c r="HP43" s="36">
        <v>0</v>
      </c>
      <c r="HQ43" s="36"/>
      <c r="HR43" s="36">
        <v>112</v>
      </c>
      <c r="HS43" s="14">
        <f t="shared" si="294"/>
        <v>109.80392156862746</v>
      </c>
      <c r="HT43" s="26">
        <f>HV43+HW43+HX43+HY43</f>
        <v>125.7</v>
      </c>
      <c r="HU43" s="36"/>
      <c r="HV43" s="36"/>
      <c r="HW43" s="36">
        <v>0</v>
      </c>
      <c r="HX43" s="36"/>
      <c r="HY43" s="36">
        <v>125.7</v>
      </c>
      <c r="HZ43" s="14">
        <f t="shared" si="295"/>
        <v>123.23529411764707</v>
      </c>
      <c r="IA43" s="26">
        <f>IC43+ID43+IE43+IF43</f>
        <v>129.7</v>
      </c>
      <c r="IB43" s="36"/>
      <c r="IC43" s="36"/>
      <c r="ID43" s="36">
        <v>0</v>
      </c>
      <c r="IE43" s="36"/>
      <c r="IF43" s="36">
        <v>129.7</v>
      </c>
      <c r="IG43" s="14">
        <f t="shared" si="296"/>
        <v>127.15686274509804</v>
      </c>
      <c r="IH43" s="26">
        <f t="shared" si="293"/>
        <v>82</v>
      </c>
      <c r="II43" s="36"/>
      <c r="IJ43" s="36"/>
      <c r="IK43" s="36">
        <v>0</v>
      </c>
      <c r="IL43" s="36"/>
      <c r="IM43" s="36">
        <v>82</v>
      </c>
      <c r="IN43" s="14">
        <f t="shared" si="297"/>
        <v>80.3921568627451</v>
      </c>
    </row>
    <row r="44" spans="2:248" s="20" customFormat="1" ht="83.25" customHeight="1">
      <c r="B44" s="12">
        <v>22</v>
      </c>
      <c r="C44" s="12" t="s">
        <v>97</v>
      </c>
      <c r="D44" s="34">
        <f t="shared" si="262"/>
        <v>107.7</v>
      </c>
      <c r="E44" s="36"/>
      <c r="F44" s="36"/>
      <c r="G44" s="36">
        <v>20</v>
      </c>
      <c r="H44" s="36"/>
      <c r="I44" s="36">
        <v>87.7</v>
      </c>
      <c r="J44" s="34">
        <f t="shared" si="263"/>
        <v>0</v>
      </c>
      <c r="K44" s="36"/>
      <c r="L44" s="36"/>
      <c r="M44" s="36"/>
      <c r="N44" s="36"/>
      <c r="O44" s="36"/>
      <c r="P44" s="60">
        <f t="shared" si="210"/>
        <v>0</v>
      </c>
      <c r="Q44" s="34">
        <f t="shared" si="264"/>
        <v>60.5</v>
      </c>
      <c r="R44" s="36"/>
      <c r="S44" s="36"/>
      <c r="T44" s="36"/>
      <c r="U44" s="36"/>
      <c r="V44" s="36">
        <v>60.5</v>
      </c>
      <c r="W44" s="60">
        <f t="shared" si="212"/>
        <v>56.174558960074286</v>
      </c>
      <c r="X44" s="34">
        <f t="shared" si="265"/>
        <v>60.5</v>
      </c>
      <c r="Y44" s="36"/>
      <c r="Z44" s="36"/>
      <c r="AA44" s="36"/>
      <c r="AB44" s="36"/>
      <c r="AC44" s="36">
        <v>60.5</v>
      </c>
      <c r="AD44" s="60">
        <f t="shared" si="214"/>
        <v>56.174558960074286</v>
      </c>
      <c r="AE44" s="34">
        <f t="shared" si="266"/>
        <v>68.1</v>
      </c>
      <c r="AF44" s="36"/>
      <c r="AG44" s="36"/>
      <c r="AH44" s="36">
        <v>7.6</v>
      </c>
      <c r="AI44" s="36"/>
      <c r="AJ44" s="36">
        <v>60.5</v>
      </c>
      <c r="AK44" s="61">
        <f t="shared" si="216"/>
        <v>63.23119777158773</v>
      </c>
      <c r="AL44" s="26">
        <f t="shared" si="271"/>
        <v>163.8</v>
      </c>
      <c r="AM44" s="36"/>
      <c r="AN44" s="36"/>
      <c r="AO44" s="36">
        <v>21</v>
      </c>
      <c r="AP44" s="36"/>
      <c r="AQ44" s="36">
        <v>142.8</v>
      </c>
      <c r="AR44" s="26">
        <f t="shared" si="272"/>
        <v>24</v>
      </c>
      <c r="AS44" s="36"/>
      <c r="AT44" s="36"/>
      <c r="AU44" s="36">
        <v>8</v>
      </c>
      <c r="AV44" s="36"/>
      <c r="AW44" s="36">
        <v>16</v>
      </c>
      <c r="AX44" s="64">
        <f t="shared" si="217"/>
        <v>14.65201465201465</v>
      </c>
      <c r="AY44" s="26">
        <f t="shared" si="273"/>
        <v>141.9</v>
      </c>
      <c r="AZ44" s="36"/>
      <c r="BA44" s="36"/>
      <c r="BB44" s="36">
        <v>11.6</v>
      </c>
      <c r="BC44" s="36"/>
      <c r="BD44" s="36">
        <v>130.3</v>
      </c>
      <c r="BE44" s="35">
        <f t="shared" si="219"/>
        <v>86.63003663003663</v>
      </c>
      <c r="BF44" s="26">
        <f t="shared" si="274"/>
        <v>157.5</v>
      </c>
      <c r="BG44" s="36"/>
      <c r="BH44" s="36"/>
      <c r="BI44" s="36">
        <v>17.7</v>
      </c>
      <c r="BJ44" s="36"/>
      <c r="BK44" s="36">
        <v>139.8</v>
      </c>
      <c r="BL44" s="35">
        <f t="shared" si="221"/>
        <v>96.15384615384615</v>
      </c>
      <c r="BM44" s="36">
        <f>BO44+BP44+BQ44+BR44</f>
        <v>163.8</v>
      </c>
      <c r="BN44" s="36"/>
      <c r="BO44" s="36"/>
      <c r="BP44" s="36">
        <v>21</v>
      </c>
      <c r="BQ44" s="36"/>
      <c r="BR44" s="36">
        <v>142.8</v>
      </c>
      <c r="BS44" s="36">
        <f t="shared" si="275"/>
        <v>24</v>
      </c>
      <c r="BT44" s="36"/>
      <c r="BU44" s="36"/>
      <c r="BV44" s="36">
        <v>8</v>
      </c>
      <c r="BW44" s="36"/>
      <c r="BX44" s="36">
        <v>16</v>
      </c>
      <c r="BY44" s="59">
        <f t="shared" si="223"/>
        <v>14.65201465201465</v>
      </c>
      <c r="BZ44" s="36">
        <f t="shared" si="276"/>
        <v>141.9</v>
      </c>
      <c r="CA44" s="36"/>
      <c r="CB44" s="36"/>
      <c r="CC44" s="36">
        <v>11.6</v>
      </c>
      <c r="CD44" s="36"/>
      <c r="CE44" s="36">
        <v>130.3</v>
      </c>
      <c r="CF44" s="34">
        <f t="shared" si="225"/>
        <v>86.63003663003663</v>
      </c>
      <c r="CG44" s="36">
        <f t="shared" si="277"/>
        <v>157.5</v>
      </c>
      <c r="CH44" s="36"/>
      <c r="CI44" s="36">
        <v>81.6</v>
      </c>
      <c r="CJ44" s="36">
        <v>0</v>
      </c>
      <c r="CK44" s="36"/>
      <c r="CL44" s="36">
        <v>75.9</v>
      </c>
      <c r="CM44" s="34">
        <f t="shared" si="227"/>
        <v>96.15384615384615</v>
      </c>
      <c r="CN44" s="26">
        <f t="shared" si="267"/>
        <v>1204.3</v>
      </c>
      <c r="CO44" s="36"/>
      <c r="CP44" s="36">
        <v>1034</v>
      </c>
      <c r="CQ44" s="36">
        <v>0</v>
      </c>
      <c r="CR44" s="36"/>
      <c r="CS44" s="36">
        <v>170.3</v>
      </c>
      <c r="CT44" s="26">
        <f t="shared" si="278"/>
        <v>0.9</v>
      </c>
      <c r="CU44" s="36"/>
      <c r="CV44" s="36">
        <v>0</v>
      </c>
      <c r="CW44" s="36"/>
      <c r="CX44" s="36"/>
      <c r="CY44" s="36">
        <v>0.9</v>
      </c>
      <c r="CZ44" s="35">
        <f t="shared" si="229"/>
        <v>0.07473220958232998</v>
      </c>
      <c r="DA44" s="26">
        <f t="shared" si="279"/>
        <v>5.1</v>
      </c>
      <c r="DB44" s="36"/>
      <c r="DC44" s="36">
        <v>3.6</v>
      </c>
      <c r="DD44" s="36"/>
      <c r="DE44" s="36"/>
      <c r="DF44" s="36">
        <v>1.5</v>
      </c>
      <c r="DG44" s="35">
        <f t="shared" si="231"/>
        <v>0.4234825209665366</v>
      </c>
      <c r="DH44" s="26">
        <f t="shared" si="280"/>
        <v>99.3</v>
      </c>
      <c r="DI44" s="36"/>
      <c r="DJ44" s="36">
        <v>9</v>
      </c>
      <c r="DK44" s="36"/>
      <c r="DL44" s="36"/>
      <c r="DM44" s="36">
        <v>90.3</v>
      </c>
      <c r="DN44" s="35">
        <f t="shared" si="233"/>
        <v>8.245453790583742</v>
      </c>
      <c r="DO44" s="36">
        <f t="shared" si="281"/>
        <v>1167.9</v>
      </c>
      <c r="DP44" s="36"/>
      <c r="DQ44" s="36">
        <v>996.1</v>
      </c>
      <c r="DR44" s="36"/>
      <c r="DS44" s="36"/>
      <c r="DT44" s="36">
        <v>171.8</v>
      </c>
      <c r="DU44" s="34">
        <f t="shared" si="235"/>
        <v>96.9774973013369</v>
      </c>
      <c r="DV44" s="74">
        <f t="shared" si="268"/>
        <v>2796.13</v>
      </c>
      <c r="DW44" s="36"/>
      <c r="DX44" s="36">
        <v>2768.8</v>
      </c>
      <c r="DY44" s="36">
        <v>0</v>
      </c>
      <c r="DZ44" s="36"/>
      <c r="EA44" s="36">
        <v>27.33</v>
      </c>
      <c r="EB44" s="36">
        <f t="shared" si="282"/>
        <v>0.9</v>
      </c>
      <c r="EC44" s="36"/>
      <c r="ED44" s="36">
        <v>0</v>
      </c>
      <c r="EE44" s="36"/>
      <c r="EF44" s="36"/>
      <c r="EG44" s="36">
        <v>0.9</v>
      </c>
      <c r="EH44" s="34">
        <f t="shared" si="237"/>
        <v>0.03218734465135741</v>
      </c>
      <c r="EI44" s="36">
        <f t="shared" si="283"/>
        <v>5.1</v>
      </c>
      <c r="EJ44" s="36"/>
      <c r="EK44" s="36">
        <v>3.6</v>
      </c>
      <c r="EL44" s="36"/>
      <c r="EM44" s="36"/>
      <c r="EN44" s="36">
        <v>1.5</v>
      </c>
      <c r="EO44" s="34">
        <f t="shared" si="239"/>
        <v>0.18239495302435865</v>
      </c>
      <c r="EP44" s="36">
        <f t="shared" si="284"/>
        <v>99.3</v>
      </c>
      <c r="EQ44" s="36"/>
      <c r="ER44" s="36">
        <v>9</v>
      </c>
      <c r="ES44" s="36"/>
      <c r="ET44" s="36"/>
      <c r="EU44" s="36">
        <v>90.3</v>
      </c>
      <c r="EV44" s="34">
        <f t="shared" si="241"/>
        <v>3.551337026533101</v>
      </c>
      <c r="EW44" s="36">
        <f t="shared" si="285"/>
        <v>4.53</v>
      </c>
      <c r="EX44" s="36"/>
      <c r="EY44" s="36">
        <v>2.2</v>
      </c>
      <c r="EZ44" s="36"/>
      <c r="FA44" s="36"/>
      <c r="FB44" s="36">
        <v>2.33</v>
      </c>
      <c r="FC44" s="34">
        <f t="shared" si="243"/>
        <v>0.16200963474516564</v>
      </c>
      <c r="FD44" s="36">
        <f t="shared" si="286"/>
        <v>13.73</v>
      </c>
      <c r="FE44" s="36"/>
      <c r="FF44" s="36">
        <v>10.6</v>
      </c>
      <c r="FG44" s="36"/>
      <c r="FH44" s="36"/>
      <c r="FI44" s="36">
        <v>3.13</v>
      </c>
      <c r="FJ44" s="89">
        <f t="shared" si="245"/>
        <v>0.49103582451459693</v>
      </c>
      <c r="FK44" s="36">
        <f t="shared" si="287"/>
        <v>2270.33</v>
      </c>
      <c r="FL44" s="36"/>
      <c r="FM44" s="36">
        <v>2267.2</v>
      </c>
      <c r="FN44" s="36"/>
      <c r="FO44" s="36"/>
      <c r="FP44" s="36">
        <v>3.13</v>
      </c>
      <c r="FQ44" s="89">
        <f t="shared" si="247"/>
        <v>81.1954379803514</v>
      </c>
      <c r="FR44" s="36">
        <f t="shared" si="288"/>
        <v>2668.03</v>
      </c>
      <c r="FS44" s="36"/>
      <c r="FT44" s="36">
        <v>2641.5</v>
      </c>
      <c r="FU44" s="36"/>
      <c r="FV44" s="36"/>
      <c r="FW44" s="36">
        <v>26.53</v>
      </c>
      <c r="FX44" s="89">
        <f t="shared" si="249"/>
        <v>95.41866794462346</v>
      </c>
      <c r="FY44" s="71">
        <f t="shared" si="269"/>
        <v>539.3</v>
      </c>
      <c r="FZ44" s="36"/>
      <c r="GA44" s="36">
        <v>509.4</v>
      </c>
      <c r="GB44" s="36">
        <v>0</v>
      </c>
      <c r="GC44" s="36"/>
      <c r="GD44" s="36">
        <v>29.9</v>
      </c>
      <c r="GE44" s="26">
        <f t="shared" si="289"/>
        <v>0</v>
      </c>
      <c r="GF44" s="36"/>
      <c r="GG44" s="36">
        <v>0</v>
      </c>
      <c r="GH44" s="36"/>
      <c r="GI44" s="36"/>
      <c r="GJ44" s="36">
        <v>0</v>
      </c>
      <c r="GK44" s="14">
        <f t="shared" si="251"/>
        <v>0</v>
      </c>
      <c r="GL44" s="26">
        <f t="shared" si="290"/>
        <v>21.8</v>
      </c>
      <c r="GM44" s="36"/>
      <c r="GN44" s="36">
        <v>21.3</v>
      </c>
      <c r="GO44" s="36"/>
      <c r="GP44" s="36"/>
      <c r="GQ44" s="36">
        <v>0.5</v>
      </c>
      <c r="GR44" s="14">
        <f t="shared" si="253"/>
        <v>4.042277025774152</v>
      </c>
      <c r="GS44" s="26">
        <f t="shared" si="291"/>
        <v>486.3</v>
      </c>
      <c r="GT44" s="36"/>
      <c r="GU44" s="36">
        <v>486.3</v>
      </c>
      <c r="GV44" s="36"/>
      <c r="GW44" s="36"/>
      <c r="GX44" s="36">
        <v>0</v>
      </c>
      <c r="GY44" s="14">
        <f t="shared" si="255"/>
        <v>90.17244576302616</v>
      </c>
      <c r="GZ44" s="26">
        <f t="shared" si="292"/>
        <v>507.8</v>
      </c>
      <c r="HA44" s="36"/>
      <c r="HB44" s="36">
        <v>494</v>
      </c>
      <c r="HC44" s="36"/>
      <c r="HD44" s="36"/>
      <c r="HE44" s="36">
        <v>13.8</v>
      </c>
      <c r="HF44" s="14">
        <f t="shared" si="257"/>
        <v>94.159095123308</v>
      </c>
      <c r="HG44" s="71">
        <f t="shared" si="270"/>
        <v>199.5</v>
      </c>
      <c r="HH44" s="36"/>
      <c r="HI44" s="36">
        <v>150.4</v>
      </c>
      <c r="HJ44" s="36">
        <v>0</v>
      </c>
      <c r="HK44" s="36"/>
      <c r="HL44" s="36">
        <v>49.1</v>
      </c>
      <c r="HM44" s="26">
        <f>HO44+HP44+HQ44+HR44</f>
        <v>0</v>
      </c>
      <c r="HN44" s="36"/>
      <c r="HO44" s="36">
        <v>0</v>
      </c>
      <c r="HP44" s="36"/>
      <c r="HQ44" s="36"/>
      <c r="HR44" s="36">
        <v>0</v>
      </c>
      <c r="HS44" s="14">
        <f t="shared" si="294"/>
        <v>0</v>
      </c>
      <c r="HT44" s="26">
        <f>HV44+HW44+HX44+HY44</f>
        <v>21.8</v>
      </c>
      <c r="HU44" s="36"/>
      <c r="HV44" s="36">
        <v>21.3</v>
      </c>
      <c r="HW44" s="36"/>
      <c r="HX44" s="36"/>
      <c r="HY44" s="36">
        <v>0.5</v>
      </c>
      <c r="HZ44" s="14">
        <f t="shared" si="295"/>
        <v>10.927318295739347</v>
      </c>
      <c r="IA44" s="26">
        <f>IC44+ID44+IE44+IF44</f>
        <v>486.3</v>
      </c>
      <c r="IB44" s="36"/>
      <c r="IC44" s="36">
        <v>486.3</v>
      </c>
      <c r="ID44" s="36"/>
      <c r="IE44" s="36"/>
      <c r="IF44" s="36">
        <v>0</v>
      </c>
      <c r="IG44" s="14">
        <f t="shared" si="296"/>
        <v>243.7593984962406</v>
      </c>
      <c r="IH44" s="26">
        <f t="shared" si="293"/>
        <v>36</v>
      </c>
      <c r="II44" s="36"/>
      <c r="IJ44" s="36">
        <v>14.9</v>
      </c>
      <c r="IK44" s="36"/>
      <c r="IL44" s="36"/>
      <c r="IM44" s="36">
        <v>21.1</v>
      </c>
      <c r="IN44" s="14">
        <f t="shared" si="297"/>
        <v>18.045112781954884</v>
      </c>
    </row>
    <row r="45" spans="2:248" s="20" customFormat="1" ht="39" customHeight="1">
      <c r="B45" s="17">
        <v>23</v>
      </c>
      <c r="C45" s="17" t="s">
        <v>14</v>
      </c>
      <c r="D45" s="34">
        <f t="shared" si="262"/>
        <v>679</v>
      </c>
      <c r="E45" s="36"/>
      <c r="F45" s="36">
        <v>679</v>
      </c>
      <c r="G45" s="36"/>
      <c r="H45" s="36"/>
      <c r="I45" s="36"/>
      <c r="J45" s="34">
        <f t="shared" si="263"/>
        <v>22</v>
      </c>
      <c r="K45" s="36"/>
      <c r="L45" s="36">
        <v>22</v>
      </c>
      <c r="M45" s="36"/>
      <c r="N45" s="36"/>
      <c r="O45" s="36"/>
      <c r="P45" s="60">
        <f t="shared" si="210"/>
        <v>3.2400589101620034</v>
      </c>
      <c r="Q45" s="34">
        <f t="shared" si="264"/>
        <v>347.6</v>
      </c>
      <c r="R45" s="36"/>
      <c r="S45" s="36">
        <v>347.6</v>
      </c>
      <c r="T45" s="36"/>
      <c r="U45" s="36"/>
      <c r="V45" s="36"/>
      <c r="W45" s="60">
        <f t="shared" si="212"/>
        <v>51.19293078055966</v>
      </c>
      <c r="X45" s="34">
        <f t="shared" si="265"/>
        <v>573.6</v>
      </c>
      <c r="Y45" s="36"/>
      <c r="Z45" s="36">
        <v>573.6</v>
      </c>
      <c r="AA45" s="36"/>
      <c r="AB45" s="36"/>
      <c r="AC45" s="36"/>
      <c r="AD45" s="69">
        <f t="shared" si="214"/>
        <v>84.47717231222386</v>
      </c>
      <c r="AE45" s="34">
        <f t="shared" si="266"/>
        <v>679</v>
      </c>
      <c r="AF45" s="36"/>
      <c r="AG45" s="36">
        <v>679</v>
      </c>
      <c r="AH45" s="36"/>
      <c r="AI45" s="36"/>
      <c r="AJ45" s="36"/>
      <c r="AK45" s="61">
        <f t="shared" si="216"/>
        <v>100</v>
      </c>
      <c r="AL45" s="36">
        <f t="shared" si="271"/>
        <v>612</v>
      </c>
      <c r="AM45" s="36"/>
      <c r="AN45" s="36">
        <v>612</v>
      </c>
      <c r="AO45" s="36"/>
      <c r="AP45" s="36"/>
      <c r="AQ45" s="36"/>
      <c r="AR45" s="36">
        <f t="shared" si="272"/>
        <v>177.9</v>
      </c>
      <c r="AS45" s="36"/>
      <c r="AT45" s="36">
        <v>177.9</v>
      </c>
      <c r="AU45" s="36"/>
      <c r="AV45" s="36"/>
      <c r="AW45" s="36"/>
      <c r="AX45" s="59">
        <f t="shared" si="217"/>
        <v>29.068627450980394</v>
      </c>
      <c r="AY45" s="36">
        <f t="shared" si="273"/>
        <v>386.3</v>
      </c>
      <c r="AZ45" s="36"/>
      <c r="BA45" s="36">
        <v>386.3</v>
      </c>
      <c r="BB45" s="36"/>
      <c r="BC45" s="36"/>
      <c r="BD45" s="36"/>
      <c r="BE45" s="34">
        <f t="shared" si="219"/>
        <v>63.12091503267973</v>
      </c>
      <c r="BF45" s="36">
        <f t="shared" si="274"/>
        <v>611.4</v>
      </c>
      <c r="BG45" s="36"/>
      <c r="BH45" s="36">
        <v>611.4</v>
      </c>
      <c r="BI45" s="36"/>
      <c r="BJ45" s="36"/>
      <c r="BK45" s="36"/>
      <c r="BL45" s="70">
        <f t="shared" si="221"/>
        <v>99.90196078431373</v>
      </c>
      <c r="BM45" s="36">
        <f>BO45+BP45+BQ45+BR45</f>
        <v>660</v>
      </c>
      <c r="BN45" s="36"/>
      <c r="BO45" s="36">
        <v>660</v>
      </c>
      <c r="BP45" s="36"/>
      <c r="BQ45" s="36"/>
      <c r="BR45" s="36"/>
      <c r="BS45" s="36">
        <f t="shared" si="275"/>
        <v>177.9</v>
      </c>
      <c r="BT45" s="36"/>
      <c r="BU45" s="36">
        <v>177.9</v>
      </c>
      <c r="BV45" s="36"/>
      <c r="BW45" s="36"/>
      <c r="BX45" s="36"/>
      <c r="BY45" s="59">
        <f t="shared" si="223"/>
        <v>26.954545454545453</v>
      </c>
      <c r="BZ45" s="36">
        <f t="shared" si="276"/>
        <v>386.3</v>
      </c>
      <c r="CA45" s="36"/>
      <c r="CB45" s="36">
        <v>386.3</v>
      </c>
      <c r="CC45" s="36"/>
      <c r="CD45" s="36"/>
      <c r="CE45" s="36"/>
      <c r="CF45" s="34">
        <f t="shared" si="225"/>
        <v>58.53030303030303</v>
      </c>
      <c r="CG45" s="36">
        <f t="shared" si="277"/>
        <v>659.4</v>
      </c>
      <c r="CH45" s="36"/>
      <c r="CI45" s="36">
        <v>659.4</v>
      </c>
      <c r="CJ45" s="36"/>
      <c r="CK45" s="36"/>
      <c r="CL45" s="36"/>
      <c r="CM45" s="70">
        <f t="shared" si="227"/>
        <v>99.9090909090909</v>
      </c>
      <c r="CN45" s="26">
        <f t="shared" si="267"/>
        <v>813</v>
      </c>
      <c r="CO45" s="36"/>
      <c r="CP45" s="36">
        <v>157</v>
      </c>
      <c r="CQ45" s="36"/>
      <c r="CR45" s="36"/>
      <c r="CS45" s="36">
        <v>656</v>
      </c>
      <c r="CT45" s="36">
        <f t="shared" si="278"/>
        <v>68.2</v>
      </c>
      <c r="CU45" s="36"/>
      <c r="CV45" s="36">
        <v>46</v>
      </c>
      <c r="CW45" s="36"/>
      <c r="CX45" s="36"/>
      <c r="CY45" s="36">
        <v>22.2</v>
      </c>
      <c r="CZ45" s="34"/>
      <c r="DA45" s="36">
        <f t="shared" si="279"/>
        <v>68.2</v>
      </c>
      <c r="DB45" s="36"/>
      <c r="DC45" s="36">
        <v>46</v>
      </c>
      <c r="DD45" s="36"/>
      <c r="DE45" s="36"/>
      <c r="DF45" s="36">
        <v>22.2</v>
      </c>
      <c r="DG45" s="34">
        <f t="shared" si="231"/>
        <v>8.38868388683887</v>
      </c>
      <c r="DH45" s="36">
        <f t="shared" si="280"/>
        <v>634.8</v>
      </c>
      <c r="DI45" s="36"/>
      <c r="DJ45" s="36">
        <v>157</v>
      </c>
      <c r="DK45" s="36"/>
      <c r="DL45" s="36"/>
      <c r="DM45" s="36">
        <v>477.8</v>
      </c>
      <c r="DN45" s="35">
        <f t="shared" si="233"/>
        <v>78.08118081180811</v>
      </c>
      <c r="DO45" s="36">
        <f t="shared" si="281"/>
        <v>813</v>
      </c>
      <c r="DP45" s="36"/>
      <c r="DQ45" s="36">
        <v>157</v>
      </c>
      <c r="DR45" s="36"/>
      <c r="DS45" s="36"/>
      <c r="DT45" s="36">
        <v>656</v>
      </c>
      <c r="DU45" s="34">
        <f t="shared" si="235"/>
        <v>100</v>
      </c>
      <c r="DV45" s="36">
        <f t="shared" si="268"/>
        <v>779.9</v>
      </c>
      <c r="DW45" s="36"/>
      <c r="DX45" s="36">
        <v>182</v>
      </c>
      <c r="DY45" s="36"/>
      <c r="DZ45" s="36"/>
      <c r="EA45" s="36">
        <v>597.9</v>
      </c>
      <c r="EB45" s="36">
        <f t="shared" si="282"/>
        <v>68.2</v>
      </c>
      <c r="EC45" s="36"/>
      <c r="ED45" s="36">
        <v>46</v>
      </c>
      <c r="EE45" s="36"/>
      <c r="EF45" s="36"/>
      <c r="EG45" s="36">
        <v>22.2</v>
      </c>
      <c r="EH45" s="34"/>
      <c r="EI45" s="36">
        <f t="shared" si="283"/>
        <v>68.2</v>
      </c>
      <c r="EJ45" s="36"/>
      <c r="EK45" s="36">
        <v>46</v>
      </c>
      <c r="EL45" s="36"/>
      <c r="EM45" s="36"/>
      <c r="EN45" s="36">
        <v>22.2</v>
      </c>
      <c r="EO45" s="34">
        <f t="shared" si="239"/>
        <v>8.744710860366714</v>
      </c>
      <c r="EP45" s="36">
        <f t="shared" si="284"/>
        <v>634.8</v>
      </c>
      <c r="EQ45" s="36"/>
      <c r="ER45" s="36">
        <v>157</v>
      </c>
      <c r="ES45" s="36"/>
      <c r="ET45" s="36"/>
      <c r="EU45" s="36">
        <v>477.8</v>
      </c>
      <c r="EV45" s="34">
        <f t="shared" si="241"/>
        <v>81.3950506475189</v>
      </c>
      <c r="EW45" s="36">
        <f t="shared" si="285"/>
        <v>85.9</v>
      </c>
      <c r="EX45" s="36"/>
      <c r="EY45" s="36">
        <v>0</v>
      </c>
      <c r="EZ45" s="36"/>
      <c r="FA45" s="36"/>
      <c r="FB45" s="36">
        <v>85.9</v>
      </c>
      <c r="FC45" s="34">
        <f t="shared" si="243"/>
        <v>11.0142325939223</v>
      </c>
      <c r="FD45" s="36">
        <f t="shared" si="286"/>
        <v>386.8</v>
      </c>
      <c r="FE45" s="36"/>
      <c r="FF45" s="36">
        <v>0</v>
      </c>
      <c r="FG45" s="36">
        <v>182</v>
      </c>
      <c r="FH45" s="36"/>
      <c r="FI45" s="36">
        <v>204.8</v>
      </c>
      <c r="FJ45" s="89">
        <f t="shared" si="245"/>
        <v>49.59610206436723</v>
      </c>
      <c r="FK45" s="36">
        <f t="shared" si="287"/>
        <v>628.9</v>
      </c>
      <c r="FL45" s="36"/>
      <c r="FM45" s="36">
        <v>0</v>
      </c>
      <c r="FN45" s="36">
        <v>182</v>
      </c>
      <c r="FO45" s="36"/>
      <c r="FP45" s="36">
        <v>446.9</v>
      </c>
      <c r="FQ45" s="89">
        <f t="shared" si="247"/>
        <v>80.63854340300038</v>
      </c>
      <c r="FR45" s="36">
        <f t="shared" si="288"/>
        <v>779.9</v>
      </c>
      <c r="FS45" s="36"/>
      <c r="FT45" s="36">
        <v>182</v>
      </c>
      <c r="FU45" s="36"/>
      <c r="FV45" s="36"/>
      <c r="FW45" s="36">
        <v>597.9</v>
      </c>
      <c r="FX45" s="89">
        <f t="shared" si="249"/>
        <v>100</v>
      </c>
      <c r="FY45" s="26">
        <f>GA45+GB45+GC45+GD45</f>
        <v>766.6</v>
      </c>
      <c r="FZ45" s="36"/>
      <c r="GA45" s="36">
        <v>766.6</v>
      </c>
      <c r="GB45" s="36"/>
      <c r="GC45" s="36"/>
      <c r="GD45" s="36">
        <v>0</v>
      </c>
      <c r="GE45" s="26">
        <f t="shared" si="289"/>
        <v>177.5</v>
      </c>
      <c r="GF45" s="36"/>
      <c r="GG45" s="36">
        <v>177.5</v>
      </c>
      <c r="GH45" s="36"/>
      <c r="GI45" s="36"/>
      <c r="GJ45" s="36">
        <v>0</v>
      </c>
      <c r="GK45" s="14">
        <f t="shared" si="251"/>
        <v>23.154187320636577</v>
      </c>
      <c r="GL45" s="26">
        <f t="shared" si="290"/>
        <v>314.6</v>
      </c>
      <c r="GM45" s="36"/>
      <c r="GN45" s="36">
        <v>314.6</v>
      </c>
      <c r="GO45" s="36"/>
      <c r="GP45" s="36"/>
      <c r="GQ45" s="36">
        <v>0</v>
      </c>
      <c r="GR45" s="14">
        <f t="shared" si="253"/>
        <v>41.03835116097052</v>
      </c>
      <c r="GS45" s="26">
        <f t="shared" si="291"/>
        <v>699.6</v>
      </c>
      <c r="GT45" s="36"/>
      <c r="GU45" s="36">
        <v>699.6</v>
      </c>
      <c r="GV45" s="36"/>
      <c r="GW45" s="36"/>
      <c r="GX45" s="36">
        <v>0</v>
      </c>
      <c r="GY45" s="14">
        <f t="shared" si="255"/>
        <v>91.26010957474563</v>
      </c>
      <c r="GZ45" s="26">
        <f t="shared" si="292"/>
        <v>766.6</v>
      </c>
      <c r="HA45" s="36"/>
      <c r="HB45" s="36">
        <v>766.6</v>
      </c>
      <c r="HC45" s="36"/>
      <c r="HD45" s="36"/>
      <c r="HE45" s="36">
        <v>0</v>
      </c>
      <c r="HF45" s="14">
        <f t="shared" si="257"/>
        <v>100</v>
      </c>
      <c r="HG45" s="26">
        <f>HI45+HJ45+HK45+HL45</f>
        <v>842.65</v>
      </c>
      <c r="HH45" s="36"/>
      <c r="HI45" s="36">
        <v>842.65</v>
      </c>
      <c r="HJ45" s="36"/>
      <c r="HK45" s="36"/>
      <c r="HL45" s="36">
        <v>0</v>
      </c>
      <c r="HM45" s="26">
        <f>HO45+HP45+HQ45+HR45</f>
        <v>177.5</v>
      </c>
      <c r="HN45" s="36"/>
      <c r="HO45" s="36">
        <v>177.5</v>
      </c>
      <c r="HP45" s="36"/>
      <c r="HQ45" s="36"/>
      <c r="HR45" s="36">
        <v>0</v>
      </c>
      <c r="HS45" s="14">
        <f t="shared" si="294"/>
        <v>21.064498902272593</v>
      </c>
      <c r="HT45" s="26">
        <f>HV45+HW45+HX45+HY45</f>
        <v>314.6</v>
      </c>
      <c r="HU45" s="36"/>
      <c r="HV45" s="36">
        <v>314.6</v>
      </c>
      <c r="HW45" s="36"/>
      <c r="HX45" s="36"/>
      <c r="HY45" s="36">
        <v>0</v>
      </c>
      <c r="HZ45" s="14">
        <f t="shared" si="295"/>
        <v>37.334599181154694</v>
      </c>
      <c r="IA45" s="26">
        <f>IC45+ID45+IE45+IF45</f>
        <v>699.6</v>
      </c>
      <c r="IB45" s="36"/>
      <c r="IC45" s="36">
        <v>699.6</v>
      </c>
      <c r="ID45" s="36"/>
      <c r="IE45" s="36"/>
      <c r="IF45" s="36">
        <v>0</v>
      </c>
      <c r="IG45" s="14">
        <f t="shared" si="296"/>
        <v>83.02379398326708</v>
      </c>
      <c r="IH45" s="26">
        <f t="shared" si="293"/>
        <v>143</v>
      </c>
      <c r="II45" s="36"/>
      <c r="IJ45" s="36">
        <v>143</v>
      </c>
      <c r="IK45" s="36"/>
      <c r="IL45" s="36"/>
      <c r="IM45" s="36">
        <v>0</v>
      </c>
      <c r="IN45" s="14">
        <f t="shared" si="297"/>
        <v>16.970272355070314</v>
      </c>
    </row>
    <row r="46" spans="2:248" s="56" customFormat="1" ht="54" customHeight="1">
      <c r="B46" s="17">
        <v>24</v>
      </c>
      <c r="C46" s="17" t="s">
        <v>27</v>
      </c>
      <c r="D46" s="34">
        <f t="shared" si="262"/>
        <v>99</v>
      </c>
      <c r="E46" s="36"/>
      <c r="F46" s="36"/>
      <c r="G46" s="36">
        <v>99</v>
      </c>
      <c r="H46" s="36"/>
      <c r="I46" s="36"/>
      <c r="J46" s="34">
        <f t="shared" si="263"/>
        <v>0</v>
      </c>
      <c r="K46" s="36"/>
      <c r="L46" s="36"/>
      <c r="M46" s="36"/>
      <c r="N46" s="36"/>
      <c r="O46" s="36"/>
      <c r="P46" s="68">
        <f t="shared" si="210"/>
        <v>0</v>
      </c>
      <c r="Q46" s="34">
        <f t="shared" si="264"/>
        <v>39.2</v>
      </c>
      <c r="R46" s="36"/>
      <c r="S46" s="36"/>
      <c r="T46" s="36">
        <v>39.2</v>
      </c>
      <c r="U46" s="36"/>
      <c r="V46" s="36"/>
      <c r="W46" s="68">
        <f t="shared" si="212"/>
        <v>39.5959595959596</v>
      </c>
      <c r="X46" s="29">
        <f t="shared" si="265"/>
        <v>68.24</v>
      </c>
      <c r="Y46" s="36"/>
      <c r="Z46" s="36"/>
      <c r="AA46" s="36">
        <v>68.24</v>
      </c>
      <c r="AB46" s="36"/>
      <c r="AC46" s="36"/>
      <c r="AD46" s="68">
        <f t="shared" si="214"/>
        <v>68.92929292929293</v>
      </c>
      <c r="AE46" s="29">
        <f t="shared" si="266"/>
        <v>90.77</v>
      </c>
      <c r="AF46" s="36"/>
      <c r="AG46" s="36"/>
      <c r="AH46" s="36">
        <v>90.77</v>
      </c>
      <c r="AI46" s="36"/>
      <c r="AJ46" s="36"/>
      <c r="AK46" s="61">
        <f t="shared" si="216"/>
        <v>91.68686868686868</v>
      </c>
      <c r="AL46" s="36">
        <f t="shared" si="271"/>
        <v>348.5</v>
      </c>
      <c r="AM46" s="36"/>
      <c r="AN46" s="36"/>
      <c r="AO46" s="36">
        <v>71.5</v>
      </c>
      <c r="AP46" s="36"/>
      <c r="AQ46" s="36">
        <v>277</v>
      </c>
      <c r="AR46" s="36">
        <f t="shared" si="272"/>
        <v>0</v>
      </c>
      <c r="AS46" s="36"/>
      <c r="AT46" s="36"/>
      <c r="AU46" s="36">
        <v>0</v>
      </c>
      <c r="AV46" s="36"/>
      <c r="AW46" s="36"/>
      <c r="AX46" s="59">
        <f t="shared" si="217"/>
        <v>0</v>
      </c>
      <c r="AY46" s="36">
        <f t="shared" si="273"/>
        <v>312.1</v>
      </c>
      <c r="AZ46" s="36"/>
      <c r="BA46" s="36"/>
      <c r="BB46" s="36">
        <v>312.1</v>
      </c>
      <c r="BC46" s="36"/>
      <c r="BD46" s="36"/>
      <c r="BE46" s="34">
        <f t="shared" si="219"/>
        <v>89.55523672883788</v>
      </c>
      <c r="BF46" s="36">
        <f t="shared" si="274"/>
        <v>338.1</v>
      </c>
      <c r="BG46" s="36"/>
      <c r="BH46" s="36"/>
      <c r="BI46" s="36">
        <v>338.1</v>
      </c>
      <c r="BJ46" s="36"/>
      <c r="BK46" s="36"/>
      <c r="BL46" s="34">
        <f t="shared" si="221"/>
        <v>97.01578192252511</v>
      </c>
      <c r="BM46" s="36">
        <v>435</v>
      </c>
      <c r="BN46" s="36"/>
      <c r="BO46" s="36"/>
      <c r="BP46" s="36">
        <v>71.5</v>
      </c>
      <c r="BQ46" s="36"/>
      <c r="BR46" s="36">
        <v>277</v>
      </c>
      <c r="BS46" s="36">
        <f t="shared" si="275"/>
        <v>0</v>
      </c>
      <c r="BT46" s="36"/>
      <c r="BU46" s="36"/>
      <c r="BV46" s="36">
        <v>0</v>
      </c>
      <c r="BW46" s="36"/>
      <c r="BX46" s="36"/>
      <c r="BY46" s="59">
        <f t="shared" si="223"/>
        <v>0</v>
      </c>
      <c r="BZ46" s="36">
        <f t="shared" si="276"/>
        <v>312.1</v>
      </c>
      <c r="CA46" s="36"/>
      <c r="CB46" s="36"/>
      <c r="CC46" s="36">
        <v>312.1</v>
      </c>
      <c r="CD46" s="36"/>
      <c r="CE46" s="36"/>
      <c r="CF46" s="34">
        <f t="shared" si="225"/>
        <v>71.74712643678161</v>
      </c>
      <c r="CG46" s="36">
        <f t="shared" si="277"/>
        <v>434.6</v>
      </c>
      <c r="CH46" s="36"/>
      <c r="CI46" s="36"/>
      <c r="CJ46" s="36">
        <v>420.6</v>
      </c>
      <c r="CK46" s="36"/>
      <c r="CL46" s="36">
        <v>14</v>
      </c>
      <c r="CM46" s="34">
        <f t="shared" si="227"/>
        <v>99.9080459770115</v>
      </c>
      <c r="CN46" s="26">
        <f t="shared" si="267"/>
        <v>455.3</v>
      </c>
      <c r="CO46" s="36"/>
      <c r="CP46" s="36"/>
      <c r="CQ46" s="36">
        <v>365.3</v>
      </c>
      <c r="CR46" s="36"/>
      <c r="CS46" s="36">
        <v>90</v>
      </c>
      <c r="CT46" s="26">
        <f t="shared" si="278"/>
        <v>27</v>
      </c>
      <c r="CU46" s="36"/>
      <c r="CV46" s="36"/>
      <c r="CW46" s="36"/>
      <c r="CX46" s="36"/>
      <c r="CY46" s="36">
        <v>27</v>
      </c>
      <c r="CZ46" s="34">
        <f t="shared" si="229"/>
        <v>5.930155941137711</v>
      </c>
      <c r="DA46" s="26">
        <f t="shared" si="279"/>
        <v>37.4</v>
      </c>
      <c r="DB46" s="36"/>
      <c r="DC46" s="36"/>
      <c r="DD46" s="36">
        <v>10.4</v>
      </c>
      <c r="DE46" s="36"/>
      <c r="DF46" s="36">
        <v>27</v>
      </c>
      <c r="DG46" s="35">
        <f t="shared" si="231"/>
        <v>8.214364155501865</v>
      </c>
      <c r="DH46" s="26">
        <f t="shared" si="280"/>
        <v>220.4</v>
      </c>
      <c r="DI46" s="36"/>
      <c r="DJ46" s="36"/>
      <c r="DK46" s="36">
        <v>193.4</v>
      </c>
      <c r="DL46" s="36"/>
      <c r="DM46" s="36">
        <v>27</v>
      </c>
      <c r="DN46" s="35">
        <f t="shared" si="233"/>
        <v>48.40764331210191</v>
      </c>
      <c r="DO46" s="36">
        <f t="shared" si="281"/>
        <v>354.3</v>
      </c>
      <c r="DP46" s="36"/>
      <c r="DQ46" s="36"/>
      <c r="DR46" s="36">
        <v>327.2</v>
      </c>
      <c r="DS46" s="36"/>
      <c r="DT46" s="36">
        <v>27.1</v>
      </c>
      <c r="DU46" s="34">
        <f t="shared" si="235"/>
        <v>77.81682407204042</v>
      </c>
      <c r="DV46" s="36">
        <f t="shared" si="268"/>
        <v>365.4</v>
      </c>
      <c r="DW46" s="36"/>
      <c r="DX46" s="36"/>
      <c r="DY46" s="36">
        <v>300.4</v>
      </c>
      <c r="DZ46" s="36"/>
      <c r="EA46" s="36">
        <v>65</v>
      </c>
      <c r="EB46" s="36">
        <f t="shared" si="282"/>
        <v>27</v>
      </c>
      <c r="EC46" s="36"/>
      <c r="ED46" s="36"/>
      <c r="EE46" s="36"/>
      <c r="EF46" s="36"/>
      <c r="EG46" s="36">
        <v>27</v>
      </c>
      <c r="EH46" s="34">
        <f>EB46/DV46*100</f>
        <v>7.389162561576355</v>
      </c>
      <c r="EI46" s="36">
        <f t="shared" si="283"/>
        <v>37.4</v>
      </c>
      <c r="EJ46" s="36"/>
      <c r="EK46" s="36"/>
      <c r="EL46" s="36">
        <v>10.4</v>
      </c>
      <c r="EM46" s="36"/>
      <c r="EN46" s="36">
        <v>27</v>
      </c>
      <c r="EO46" s="34">
        <f t="shared" si="239"/>
        <v>10.23535851122058</v>
      </c>
      <c r="EP46" s="36">
        <f t="shared" si="284"/>
        <v>220.4</v>
      </c>
      <c r="EQ46" s="36"/>
      <c r="ER46" s="36"/>
      <c r="ES46" s="36">
        <v>193.4</v>
      </c>
      <c r="ET46" s="36"/>
      <c r="EU46" s="36">
        <v>27</v>
      </c>
      <c r="EV46" s="34">
        <f t="shared" si="241"/>
        <v>60.31746031746032</v>
      </c>
      <c r="EW46" s="36">
        <f t="shared" si="285"/>
        <v>5.52</v>
      </c>
      <c r="EX46" s="36"/>
      <c r="EY46" s="36"/>
      <c r="EZ46" s="36">
        <v>5.52</v>
      </c>
      <c r="FA46" s="36"/>
      <c r="FB46" s="36">
        <v>0</v>
      </c>
      <c r="FC46" s="34">
        <f t="shared" si="243"/>
        <v>1.5106732348111658</v>
      </c>
      <c r="FD46" s="36">
        <f t="shared" si="286"/>
        <v>35.45</v>
      </c>
      <c r="FE46" s="36"/>
      <c r="FF46" s="36"/>
      <c r="FG46" s="36">
        <v>30.57</v>
      </c>
      <c r="FH46" s="36"/>
      <c r="FI46" s="36">
        <v>4.88</v>
      </c>
      <c r="FJ46" s="89">
        <f t="shared" si="245"/>
        <v>9.70169677066229</v>
      </c>
      <c r="FK46" s="36">
        <f t="shared" si="287"/>
        <v>96.33999999999999</v>
      </c>
      <c r="FL46" s="36"/>
      <c r="FM46" s="36"/>
      <c r="FN46" s="36">
        <v>91.46</v>
      </c>
      <c r="FO46" s="36"/>
      <c r="FP46" s="36">
        <v>4.88</v>
      </c>
      <c r="FQ46" s="89">
        <f t="shared" si="247"/>
        <v>26.365626710454293</v>
      </c>
      <c r="FR46" s="36">
        <f t="shared" si="288"/>
        <v>119.46</v>
      </c>
      <c r="FS46" s="36"/>
      <c r="FT46" s="36"/>
      <c r="FU46" s="36">
        <v>108.19</v>
      </c>
      <c r="FV46" s="36"/>
      <c r="FW46" s="36">
        <v>11.27</v>
      </c>
      <c r="FX46" s="89">
        <f t="shared" si="249"/>
        <v>32.692939244663386</v>
      </c>
      <c r="FY46" s="26">
        <f>GA46+GB46+GC46+GD46</f>
        <v>726.21</v>
      </c>
      <c r="FZ46" s="36"/>
      <c r="GA46" s="36"/>
      <c r="GB46" s="36">
        <v>704.21</v>
      </c>
      <c r="GC46" s="36"/>
      <c r="GD46" s="36">
        <v>22</v>
      </c>
      <c r="GE46" s="26">
        <f t="shared" si="289"/>
        <v>5.52</v>
      </c>
      <c r="GF46" s="36"/>
      <c r="GG46" s="36"/>
      <c r="GH46" s="36">
        <v>5.52</v>
      </c>
      <c r="GI46" s="36"/>
      <c r="GJ46" s="36">
        <v>0</v>
      </c>
      <c r="GK46" s="14">
        <f t="shared" si="251"/>
        <v>0.7601107117775849</v>
      </c>
      <c r="GL46" s="26">
        <f t="shared" si="290"/>
        <v>130.3</v>
      </c>
      <c r="GM46" s="36"/>
      <c r="GN46" s="36"/>
      <c r="GO46" s="36">
        <v>130.3</v>
      </c>
      <c r="GP46" s="36"/>
      <c r="GQ46" s="36">
        <v>0</v>
      </c>
      <c r="GR46" s="14">
        <f t="shared" si="253"/>
        <v>17.942468431996257</v>
      </c>
      <c r="GS46" s="26">
        <f t="shared" si="291"/>
        <v>529.9</v>
      </c>
      <c r="GT46" s="36"/>
      <c r="GU46" s="36"/>
      <c r="GV46" s="36">
        <v>525.5</v>
      </c>
      <c r="GW46" s="36"/>
      <c r="GX46" s="36">
        <v>4.4</v>
      </c>
      <c r="GY46" s="14">
        <f t="shared" si="255"/>
        <v>72.96787430633012</v>
      </c>
      <c r="GZ46" s="26">
        <f t="shared" si="292"/>
        <v>726.2099999999999</v>
      </c>
      <c r="HA46" s="36"/>
      <c r="HB46" s="36"/>
      <c r="HC46" s="36">
        <v>705.81</v>
      </c>
      <c r="HD46" s="36"/>
      <c r="HE46" s="36">
        <v>20.4</v>
      </c>
      <c r="HF46" s="14">
        <f t="shared" si="257"/>
        <v>99.99999999999999</v>
      </c>
      <c r="HG46" s="26">
        <f>HI46+HJ46+HK46+HL46</f>
        <v>270.9</v>
      </c>
      <c r="HH46" s="36"/>
      <c r="HI46" s="36"/>
      <c r="HJ46" s="36">
        <v>270.9</v>
      </c>
      <c r="HK46" s="36"/>
      <c r="HL46" s="36">
        <v>0</v>
      </c>
      <c r="HM46" s="26">
        <f>HO46+HP46+HQ46+HR46</f>
        <v>5.52</v>
      </c>
      <c r="HN46" s="36"/>
      <c r="HO46" s="36"/>
      <c r="HP46" s="36">
        <v>5.52</v>
      </c>
      <c r="HQ46" s="36"/>
      <c r="HR46" s="36">
        <v>0</v>
      </c>
      <c r="HS46" s="14">
        <f t="shared" si="294"/>
        <v>2.0376522702104096</v>
      </c>
      <c r="HT46" s="26">
        <f>HV46+HW46+HX46+HY46</f>
        <v>130.3</v>
      </c>
      <c r="HU46" s="36"/>
      <c r="HV46" s="36"/>
      <c r="HW46" s="36">
        <v>130.3</v>
      </c>
      <c r="HX46" s="36"/>
      <c r="HY46" s="36">
        <v>0</v>
      </c>
      <c r="HZ46" s="14">
        <f t="shared" si="295"/>
        <v>48.098929494278345</v>
      </c>
      <c r="IA46" s="26">
        <f>IC46+ID46+IE46+IF46</f>
        <v>529.9</v>
      </c>
      <c r="IB46" s="36"/>
      <c r="IC46" s="36"/>
      <c r="ID46" s="36">
        <v>525.5</v>
      </c>
      <c r="IE46" s="36"/>
      <c r="IF46" s="36">
        <v>4.4</v>
      </c>
      <c r="IG46" s="14">
        <f t="shared" si="296"/>
        <v>195.60723514211887</v>
      </c>
      <c r="IH46" s="26">
        <f t="shared" si="293"/>
        <v>7.1</v>
      </c>
      <c r="II46" s="36"/>
      <c r="IJ46" s="36"/>
      <c r="IK46" s="36">
        <v>7.1</v>
      </c>
      <c r="IL46" s="36"/>
      <c r="IM46" s="36">
        <v>0</v>
      </c>
      <c r="IN46" s="14">
        <f t="shared" si="297"/>
        <v>2.620893318567737</v>
      </c>
    </row>
    <row r="47" spans="2:248" s="56" customFormat="1" ht="66.75" customHeight="1" hidden="1">
      <c r="B47" s="58" t="s">
        <v>64</v>
      </c>
      <c r="C47" s="17" t="s">
        <v>61</v>
      </c>
      <c r="D47" s="34"/>
      <c r="E47" s="36"/>
      <c r="F47" s="36"/>
      <c r="G47" s="36"/>
      <c r="H47" s="36"/>
      <c r="I47" s="36"/>
      <c r="J47" s="34"/>
      <c r="K47" s="36"/>
      <c r="L47" s="36"/>
      <c r="M47" s="36"/>
      <c r="N47" s="36"/>
      <c r="O47" s="36"/>
      <c r="P47" s="68"/>
      <c r="Q47" s="34"/>
      <c r="R47" s="36"/>
      <c r="S47" s="36"/>
      <c r="T47" s="36"/>
      <c r="U47" s="36"/>
      <c r="V47" s="36"/>
      <c r="W47" s="68"/>
      <c r="X47" s="29"/>
      <c r="Y47" s="36"/>
      <c r="Z47" s="36"/>
      <c r="AA47" s="36"/>
      <c r="AB47" s="36"/>
      <c r="AC47" s="36"/>
      <c r="AD47" s="68"/>
      <c r="AE47" s="29"/>
      <c r="AF47" s="36"/>
      <c r="AG47" s="36"/>
      <c r="AH47" s="36"/>
      <c r="AI47" s="36"/>
      <c r="AJ47" s="36"/>
      <c r="AK47" s="61"/>
      <c r="AL47" s="26"/>
      <c r="AM47" s="36"/>
      <c r="AN47" s="36"/>
      <c r="AO47" s="36"/>
      <c r="AP47" s="36"/>
      <c r="AQ47" s="36"/>
      <c r="AR47" s="26"/>
      <c r="AS47" s="36"/>
      <c r="AT47" s="36"/>
      <c r="AU47" s="36"/>
      <c r="AV47" s="36"/>
      <c r="AW47" s="36"/>
      <c r="AX47" s="64"/>
      <c r="AY47" s="26"/>
      <c r="AZ47" s="36"/>
      <c r="BA47" s="36"/>
      <c r="BB47" s="36"/>
      <c r="BC47" s="36"/>
      <c r="BD47" s="36"/>
      <c r="BE47" s="35"/>
      <c r="BF47" s="26"/>
      <c r="BG47" s="36"/>
      <c r="BH47" s="36"/>
      <c r="BI47" s="36"/>
      <c r="BJ47" s="36"/>
      <c r="BK47" s="36"/>
      <c r="BL47" s="35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59"/>
      <c r="BZ47" s="36"/>
      <c r="CA47" s="36"/>
      <c r="CB47" s="36"/>
      <c r="CC47" s="36"/>
      <c r="CD47" s="36"/>
      <c r="CE47" s="36"/>
      <c r="CF47" s="34"/>
      <c r="CG47" s="36"/>
      <c r="CH47" s="36"/>
      <c r="CI47" s="36"/>
      <c r="CJ47" s="36"/>
      <c r="CK47" s="36"/>
      <c r="CL47" s="36"/>
      <c r="CM47" s="34"/>
      <c r="CN47" s="26">
        <f t="shared" si="267"/>
        <v>0</v>
      </c>
      <c r="CO47" s="36"/>
      <c r="CP47" s="36"/>
      <c r="CQ47" s="36">
        <v>0</v>
      </c>
      <c r="CR47" s="36"/>
      <c r="CS47" s="36"/>
      <c r="CT47" s="26"/>
      <c r="CU47" s="36"/>
      <c r="CV47" s="36"/>
      <c r="CW47" s="36"/>
      <c r="CX47" s="36"/>
      <c r="CY47" s="36"/>
      <c r="CZ47" s="35">
        <v>0</v>
      </c>
      <c r="DA47" s="26"/>
      <c r="DB47" s="36"/>
      <c r="DC47" s="36"/>
      <c r="DD47" s="36"/>
      <c r="DE47" s="36"/>
      <c r="DF47" s="36"/>
      <c r="DG47" s="35" t="e">
        <f t="shared" si="231"/>
        <v>#DIV/0!</v>
      </c>
      <c r="DH47" s="26"/>
      <c r="DI47" s="36"/>
      <c r="DJ47" s="36"/>
      <c r="DK47" s="36"/>
      <c r="DL47" s="36"/>
      <c r="DM47" s="36"/>
      <c r="DN47" s="35" t="e">
        <f t="shared" si="233"/>
        <v>#DIV/0!</v>
      </c>
      <c r="DO47" s="36"/>
      <c r="DP47" s="36"/>
      <c r="DQ47" s="36"/>
      <c r="DR47" s="36"/>
      <c r="DS47" s="36"/>
      <c r="DT47" s="36"/>
      <c r="DU47" s="34" t="e">
        <f t="shared" si="235"/>
        <v>#DIV/0!</v>
      </c>
      <c r="DV47" s="36">
        <f t="shared" si="268"/>
        <v>0</v>
      </c>
      <c r="DW47" s="36"/>
      <c r="DX47" s="36"/>
      <c r="DY47" s="36">
        <v>0</v>
      </c>
      <c r="DZ47" s="36"/>
      <c r="EA47" s="36"/>
      <c r="EB47" s="36"/>
      <c r="EC47" s="36"/>
      <c r="ED47" s="36"/>
      <c r="EE47" s="36"/>
      <c r="EF47" s="36"/>
      <c r="EG47" s="36"/>
      <c r="EH47" s="34">
        <v>0</v>
      </c>
      <c r="EI47" s="36"/>
      <c r="EJ47" s="36"/>
      <c r="EK47" s="36"/>
      <c r="EL47" s="36"/>
      <c r="EM47" s="36"/>
      <c r="EN47" s="36"/>
      <c r="EO47" s="34" t="e">
        <f t="shared" si="239"/>
        <v>#DIV/0!</v>
      </c>
      <c r="EP47" s="36"/>
      <c r="EQ47" s="36"/>
      <c r="ER47" s="36"/>
      <c r="ES47" s="36"/>
      <c r="ET47" s="36"/>
      <c r="EU47" s="36"/>
      <c r="EV47" s="34" t="e">
        <f t="shared" si="241"/>
        <v>#DIV/0!</v>
      </c>
      <c r="EW47" s="36"/>
      <c r="EX47" s="36"/>
      <c r="EY47" s="36"/>
      <c r="EZ47" s="36"/>
      <c r="FA47" s="36"/>
      <c r="FB47" s="36"/>
      <c r="FC47" s="34" t="e">
        <f t="shared" si="243"/>
        <v>#DIV/0!</v>
      </c>
      <c r="FD47" s="36"/>
      <c r="FE47" s="36"/>
      <c r="FF47" s="36"/>
      <c r="FG47" s="36"/>
      <c r="FH47" s="36"/>
      <c r="FI47" s="36"/>
      <c r="FJ47" s="89" t="e">
        <f t="shared" si="245"/>
        <v>#DIV/0!</v>
      </c>
      <c r="FK47" s="36"/>
      <c r="FL47" s="36"/>
      <c r="FM47" s="36"/>
      <c r="FN47" s="36"/>
      <c r="FO47" s="36"/>
      <c r="FP47" s="36"/>
      <c r="FQ47" s="89" t="e">
        <f t="shared" si="247"/>
        <v>#DIV/0!</v>
      </c>
      <c r="FR47" s="36"/>
      <c r="FS47" s="36"/>
      <c r="FT47" s="36"/>
      <c r="FU47" s="36"/>
      <c r="FV47" s="36"/>
      <c r="FW47" s="36"/>
      <c r="FX47" s="89" t="e">
        <f t="shared" si="249"/>
        <v>#DIV/0!</v>
      </c>
      <c r="FY47" s="26">
        <f t="shared" si="269"/>
        <v>0</v>
      </c>
      <c r="FZ47" s="36"/>
      <c r="GA47" s="36"/>
      <c r="GB47" s="36">
        <v>0</v>
      </c>
      <c r="GC47" s="36"/>
      <c r="GD47" s="36"/>
      <c r="GE47" s="26"/>
      <c r="GF47" s="36"/>
      <c r="GG47" s="36"/>
      <c r="GH47" s="36"/>
      <c r="GI47" s="36"/>
      <c r="GJ47" s="36"/>
      <c r="GK47" s="14" t="e">
        <f t="shared" si="251"/>
        <v>#DIV/0!</v>
      </c>
      <c r="GL47" s="26"/>
      <c r="GM47" s="36"/>
      <c r="GN47" s="36"/>
      <c r="GO47" s="36"/>
      <c r="GP47" s="36"/>
      <c r="GQ47" s="36"/>
      <c r="GR47" s="14" t="e">
        <f t="shared" si="253"/>
        <v>#DIV/0!</v>
      </c>
      <c r="GS47" s="26"/>
      <c r="GT47" s="36"/>
      <c r="GU47" s="36"/>
      <c r="GV47" s="36"/>
      <c r="GW47" s="36"/>
      <c r="GX47" s="36"/>
      <c r="GY47" s="14" t="e">
        <f t="shared" si="255"/>
        <v>#DIV/0!</v>
      </c>
      <c r="GZ47" s="26"/>
      <c r="HA47" s="36"/>
      <c r="HB47" s="36"/>
      <c r="HC47" s="36"/>
      <c r="HD47" s="36"/>
      <c r="HE47" s="36"/>
      <c r="HF47" s="14" t="e">
        <f t="shared" si="257"/>
        <v>#DIV/0!</v>
      </c>
      <c r="HG47" s="26">
        <f>HI47+HJ47+HK47+HL47</f>
        <v>0</v>
      </c>
      <c r="HH47" s="36"/>
      <c r="HI47" s="36"/>
      <c r="HJ47" s="36">
        <v>0</v>
      </c>
      <c r="HK47" s="36"/>
      <c r="HL47" s="36"/>
      <c r="HM47" s="26"/>
      <c r="HN47" s="36"/>
      <c r="HO47" s="36"/>
      <c r="HP47" s="36"/>
      <c r="HQ47" s="36"/>
      <c r="HR47" s="36"/>
      <c r="HS47" s="14" t="e">
        <f t="shared" si="294"/>
        <v>#DIV/0!</v>
      </c>
      <c r="HT47" s="26"/>
      <c r="HU47" s="36"/>
      <c r="HV47" s="36"/>
      <c r="HW47" s="36"/>
      <c r="HX47" s="36"/>
      <c r="HY47" s="36"/>
      <c r="HZ47" s="14" t="e">
        <f t="shared" si="295"/>
        <v>#DIV/0!</v>
      </c>
      <c r="IA47" s="26"/>
      <c r="IB47" s="36"/>
      <c r="IC47" s="36"/>
      <c r="ID47" s="36"/>
      <c r="IE47" s="36"/>
      <c r="IF47" s="36"/>
      <c r="IG47" s="14" t="e">
        <f t="shared" si="296"/>
        <v>#DIV/0!</v>
      </c>
      <c r="IH47" s="26"/>
      <c r="II47" s="36"/>
      <c r="IJ47" s="36"/>
      <c r="IK47" s="36"/>
      <c r="IL47" s="36"/>
      <c r="IM47" s="36"/>
      <c r="IN47" s="14" t="e">
        <f t="shared" si="297"/>
        <v>#DIV/0!</v>
      </c>
    </row>
    <row r="48" spans="2:249" s="20" customFormat="1" ht="49.5" customHeight="1">
      <c r="B48" s="12">
        <v>25</v>
      </c>
      <c r="C48" s="12" t="s">
        <v>34</v>
      </c>
      <c r="D48" s="34">
        <f t="shared" si="262"/>
        <v>278.1</v>
      </c>
      <c r="E48" s="36"/>
      <c r="F48" s="36"/>
      <c r="G48" s="36">
        <v>278.1</v>
      </c>
      <c r="H48" s="36"/>
      <c r="I48" s="36"/>
      <c r="J48" s="34">
        <f t="shared" si="263"/>
        <v>0</v>
      </c>
      <c r="K48" s="36"/>
      <c r="L48" s="36"/>
      <c r="M48" s="36"/>
      <c r="N48" s="36"/>
      <c r="O48" s="36"/>
      <c r="P48" s="60">
        <f t="shared" si="210"/>
        <v>0</v>
      </c>
      <c r="Q48" s="34">
        <f t="shared" si="264"/>
        <v>0</v>
      </c>
      <c r="R48" s="36"/>
      <c r="S48" s="36"/>
      <c r="T48" s="36"/>
      <c r="U48" s="36"/>
      <c r="V48" s="36"/>
      <c r="W48" s="60">
        <f t="shared" si="212"/>
        <v>0</v>
      </c>
      <c r="X48" s="34">
        <f t="shared" si="265"/>
        <v>203.4</v>
      </c>
      <c r="Y48" s="36"/>
      <c r="Z48" s="36"/>
      <c r="AA48" s="36">
        <v>203.4</v>
      </c>
      <c r="AB48" s="36"/>
      <c r="AC48" s="36"/>
      <c r="AD48" s="60">
        <f t="shared" si="214"/>
        <v>73.13915857605178</v>
      </c>
      <c r="AE48" s="34">
        <f t="shared" si="266"/>
        <v>278.1</v>
      </c>
      <c r="AF48" s="36"/>
      <c r="AG48" s="36"/>
      <c r="AH48" s="36">
        <v>278.1</v>
      </c>
      <c r="AI48" s="36"/>
      <c r="AJ48" s="36"/>
      <c r="AK48" s="61">
        <f t="shared" si="216"/>
        <v>100</v>
      </c>
      <c r="AL48" s="36">
        <f t="shared" si="271"/>
        <v>30.3</v>
      </c>
      <c r="AM48" s="36"/>
      <c r="AN48" s="36"/>
      <c r="AO48" s="36">
        <v>30.3</v>
      </c>
      <c r="AP48" s="36"/>
      <c r="AQ48" s="36"/>
      <c r="AR48" s="36">
        <f t="shared" si="272"/>
        <v>22</v>
      </c>
      <c r="AS48" s="36"/>
      <c r="AT48" s="36"/>
      <c r="AU48" s="36">
        <v>22</v>
      </c>
      <c r="AV48" s="36"/>
      <c r="AW48" s="36"/>
      <c r="AX48" s="59">
        <f t="shared" si="217"/>
        <v>72.60726072607261</v>
      </c>
      <c r="AY48" s="36">
        <f t="shared" si="273"/>
        <v>24.4</v>
      </c>
      <c r="AZ48" s="36"/>
      <c r="BA48" s="36"/>
      <c r="BB48" s="36">
        <v>24.4</v>
      </c>
      <c r="BC48" s="36"/>
      <c r="BD48" s="36"/>
      <c r="BE48" s="34">
        <f t="shared" si="219"/>
        <v>80.52805280528052</v>
      </c>
      <c r="BF48" s="36">
        <f t="shared" si="274"/>
        <v>30.3</v>
      </c>
      <c r="BG48" s="36"/>
      <c r="BH48" s="36"/>
      <c r="BI48" s="36">
        <v>30.3</v>
      </c>
      <c r="BJ48" s="36"/>
      <c r="BK48" s="36"/>
      <c r="BL48" s="34">
        <f t="shared" si="221"/>
        <v>100</v>
      </c>
      <c r="BM48" s="36">
        <f>BO48+BP48+BQ48+BR48</f>
        <v>30.3</v>
      </c>
      <c r="BN48" s="36"/>
      <c r="BO48" s="36"/>
      <c r="BP48" s="36">
        <v>30.3</v>
      </c>
      <c r="BQ48" s="36"/>
      <c r="BR48" s="36"/>
      <c r="BS48" s="36">
        <f t="shared" si="275"/>
        <v>22</v>
      </c>
      <c r="BT48" s="36"/>
      <c r="BU48" s="36"/>
      <c r="BV48" s="36">
        <v>22</v>
      </c>
      <c r="BW48" s="36"/>
      <c r="BX48" s="36"/>
      <c r="BY48" s="59">
        <f t="shared" si="223"/>
        <v>72.60726072607261</v>
      </c>
      <c r="BZ48" s="36">
        <f t="shared" si="276"/>
        <v>24.4</v>
      </c>
      <c r="CA48" s="36"/>
      <c r="CB48" s="36"/>
      <c r="CC48" s="36">
        <v>24.4</v>
      </c>
      <c r="CD48" s="36"/>
      <c r="CE48" s="36"/>
      <c r="CF48" s="34">
        <f t="shared" si="225"/>
        <v>80.52805280528052</v>
      </c>
      <c r="CG48" s="36">
        <f t="shared" si="277"/>
        <v>30.3</v>
      </c>
      <c r="CH48" s="36"/>
      <c r="CI48" s="36"/>
      <c r="CJ48" s="36">
        <v>30.3</v>
      </c>
      <c r="CK48" s="36"/>
      <c r="CL48" s="36"/>
      <c r="CM48" s="34">
        <f t="shared" si="227"/>
        <v>100</v>
      </c>
      <c r="CN48" s="26">
        <f t="shared" si="267"/>
        <v>105.85</v>
      </c>
      <c r="CO48" s="36"/>
      <c r="CP48" s="36"/>
      <c r="CQ48" s="36">
        <v>105.85</v>
      </c>
      <c r="CR48" s="36"/>
      <c r="CS48" s="36"/>
      <c r="CT48" s="36">
        <f>CV48+CW48+CX48+CY48</f>
        <v>20</v>
      </c>
      <c r="CU48" s="36"/>
      <c r="CV48" s="36"/>
      <c r="CW48" s="36">
        <v>20</v>
      </c>
      <c r="CX48" s="36"/>
      <c r="CY48" s="36"/>
      <c r="CZ48" s="34">
        <f t="shared" si="229"/>
        <v>18.894662257912138</v>
      </c>
      <c r="DA48" s="36">
        <f>DC48+DD48+DE48+DF48</f>
        <v>20.8</v>
      </c>
      <c r="DB48" s="36"/>
      <c r="DC48" s="36"/>
      <c r="DD48" s="36">
        <v>20.8</v>
      </c>
      <c r="DE48" s="36"/>
      <c r="DF48" s="36"/>
      <c r="DG48" s="34">
        <f t="shared" si="231"/>
        <v>19.650448748228627</v>
      </c>
      <c r="DH48" s="36">
        <f>DJ48+DK48+DL48+DM48</f>
        <v>20.8</v>
      </c>
      <c r="DI48" s="36"/>
      <c r="DJ48" s="36"/>
      <c r="DK48" s="36">
        <v>20.8</v>
      </c>
      <c r="DL48" s="36"/>
      <c r="DM48" s="36"/>
      <c r="DN48" s="35">
        <f t="shared" si="233"/>
        <v>19.650448748228627</v>
      </c>
      <c r="DO48" s="36">
        <f>DQ48+DR48+DS48+DT48</f>
        <v>105.85</v>
      </c>
      <c r="DP48" s="36"/>
      <c r="DQ48" s="36"/>
      <c r="DR48" s="36">
        <v>105.85</v>
      </c>
      <c r="DS48" s="36"/>
      <c r="DT48" s="36"/>
      <c r="DU48" s="34">
        <f t="shared" si="235"/>
        <v>100</v>
      </c>
      <c r="DV48" s="36">
        <f t="shared" si="268"/>
        <v>470.2</v>
      </c>
      <c r="DW48" s="36"/>
      <c r="DX48" s="36"/>
      <c r="DY48" s="36">
        <f>90+380.2</f>
        <v>470.2</v>
      </c>
      <c r="DZ48" s="36"/>
      <c r="EA48" s="36"/>
      <c r="EB48" s="36">
        <f>ED48+EE48+EF48+EG48</f>
        <v>20</v>
      </c>
      <c r="EC48" s="36"/>
      <c r="ED48" s="36"/>
      <c r="EE48" s="36">
        <v>20</v>
      </c>
      <c r="EF48" s="36"/>
      <c r="EG48" s="36"/>
      <c r="EH48" s="34">
        <f>EB48/DV48*100</f>
        <v>4.253509145044662</v>
      </c>
      <c r="EI48" s="36">
        <f>EK48+EL48+EM48+EN48</f>
        <v>20.8</v>
      </c>
      <c r="EJ48" s="36"/>
      <c r="EK48" s="36"/>
      <c r="EL48" s="36">
        <v>20.8</v>
      </c>
      <c r="EM48" s="36"/>
      <c r="EN48" s="36"/>
      <c r="EO48" s="34">
        <f t="shared" si="239"/>
        <v>4.423649510846449</v>
      </c>
      <c r="EP48" s="36">
        <f>ER48+ES48+ET48+EU48</f>
        <v>20.8</v>
      </c>
      <c r="EQ48" s="36"/>
      <c r="ER48" s="36"/>
      <c r="ES48" s="36">
        <v>20.8</v>
      </c>
      <c r="ET48" s="36"/>
      <c r="EU48" s="36"/>
      <c r="EV48" s="34">
        <f t="shared" si="241"/>
        <v>4.423649510846449</v>
      </c>
      <c r="EW48" s="36">
        <f>EY48+EZ48+FA48+FB48</f>
        <v>2.8</v>
      </c>
      <c r="EX48" s="36"/>
      <c r="EY48" s="36"/>
      <c r="EZ48" s="36">
        <v>2.8</v>
      </c>
      <c r="FA48" s="36"/>
      <c r="FB48" s="36"/>
      <c r="FC48" s="34">
        <f t="shared" si="243"/>
        <v>0.5954912803062526</v>
      </c>
      <c r="FD48" s="36">
        <f>FF48+FG48+FH48+FI48</f>
        <v>6.3</v>
      </c>
      <c r="FE48" s="36"/>
      <c r="FF48" s="36"/>
      <c r="FG48" s="36">
        <v>6.3</v>
      </c>
      <c r="FH48" s="36"/>
      <c r="FI48" s="36"/>
      <c r="FJ48" s="89">
        <f t="shared" si="245"/>
        <v>1.3398553806890685</v>
      </c>
      <c r="FK48" s="36">
        <f>FM48+FN48+FO48+FP48</f>
        <v>56.3</v>
      </c>
      <c r="FL48" s="36"/>
      <c r="FM48" s="36"/>
      <c r="FN48" s="36">
        <v>56.3</v>
      </c>
      <c r="FO48" s="36"/>
      <c r="FP48" s="36"/>
      <c r="FQ48" s="89">
        <f t="shared" si="247"/>
        <v>11.973628243300723</v>
      </c>
      <c r="FR48" s="36">
        <f>FT48+FU48+FV48+FW48</f>
        <v>470.2</v>
      </c>
      <c r="FS48" s="36"/>
      <c r="FT48" s="36"/>
      <c r="FU48" s="36">
        <f>56.3+413.9</f>
        <v>470.2</v>
      </c>
      <c r="FV48" s="36"/>
      <c r="FW48" s="36"/>
      <c r="FX48" s="89">
        <f t="shared" si="249"/>
        <v>100</v>
      </c>
      <c r="FY48" s="26">
        <f t="shared" si="269"/>
        <v>140.1</v>
      </c>
      <c r="FZ48" s="36"/>
      <c r="GA48" s="36"/>
      <c r="GB48" s="36">
        <v>140.1</v>
      </c>
      <c r="GC48" s="36"/>
      <c r="GD48" s="36"/>
      <c r="GE48" s="26">
        <f>GG48+GH48+GI48+GJ48</f>
        <v>5.9</v>
      </c>
      <c r="GF48" s="36"/>
      <c r="GG48" s="36"/>
      <c r="GH48" s="36">
        <v>5.9</v>
      </c>
      <c r="GI48" s="36"/>
      <c r="GJ48" s="36"/>
      <c r="GK48" s="14">
        <f t="shared" si="251"/>
        <v>4.211277658815132</v>
      </c>
      <c r="GL48" s="26">
        <f>GN48+GO48+GP48+GQ48</f>
        <v>111.1</v>
      </c>
      <c r="GM48" s="36"/>
      <c r="GN48" s="36"/>
      <c r="GO48" s="36">
        <v>111.1</v>
      </c>
      <c r="GP48" s="36"/>
      <c r="GQ48" s="36"/>
      <c r="GR48" s="14">
        <f t="shared" si="253"/>
        <v>79.30049964311206</v>
      </c>
      <c r="GS48" s="26">
        <f>GU48+GV48+GW48+GX48</f>
        <v>117.1</v>
      </c>
      <c r="GT48" s="36"/>
      <c r="GU48" s="36"/>
      <c r="GV48" s="36">
        <v>117.1</v>
      </c>
      <c r="GW48" s="36"/>
      <c r="GX48" s="36"/>
      <c r="GY48" s="14">
        <f t="shared" si="255"/>
        <v>83.58315488936474</v>
      </c>
      <c r="GZ48" s="26">
        <f>HB48+HC48+HD48+HE48</f>
        <v>140.1</v>
      </c>
      <c r="HA48" s="36"/>
      <c r="HB48" s="36"/>
      <c r="HC48" s="36">
        <v>140.1</v>
      </c>
      <c r="HD48" s="36"/>
      <c r="HE48" s="36"/>
      <c r="HF48" s="14">
        <f t="shared" si="257"/>
        <v>100</v>
      </c>
      <c r="HG48" s="26">
        <f>HI48+HJ48+HK48+HL48</f>
        <v>150</v>
      </c>
      <c r="HH48" s="36"/>
      <c r="HI48" s="36"/>
      <c r="HJ48" s="36">
        <v>150</v>
      </c>
      <c r="HK48" s="36"/>
      <c r="HL48" s="36"/>
      <c r="HM48" s="26">
        <f>HO48+HP48+HQ48+HR48</f>
        <v>5.9</v>
      </c>
      <c r="HN48" s="36"/>
      <c r="HO48" s="36"/>
      <c r="HP48" s="36">
        <v>5.9</v>
      </c>
      <c r="HQ48" s="36"/>
      <c r="HR48" s="36"/>
      <c r="HS48" s="14">
        <f t="shared" si="294"/>
        <v>3.933333333333334</v>
      </c>
      <c r="HT48" s="26">
        <f>HV48+HW48+HX48+HY48</f>
        <v>111.1</v>
      </c>
      <c r="HU48" s="36"/>
      <c r="HV48" s="36"/>
      <c r="HW48" s="36">
        <v>111.1</v>
      </c>
      <c r="HX48" s="36"/>
      <c r="HY48" s="36"/>
      <c r="HZ48" s="14">
        <f t="shared" si="295"/>
        <v>74.06666666666666</v>
      </c>
      <c r="IA48" s="26">
        <f>IC48+ID48+IE48+IF48</f>
        <v>117.1</v>
      </c>
      <c r="IB48" s="36"/>
      <c r="IC48" s="36"/>
      <c r="ID48" s="36">
        <v>117.1</v>
      </c>
      <c r="IE48" s="36"/>
      <c r="IF48" s="36"/>
      <c r="IG48" s="14">
        <f t="shared" si="296"/>
        <v>78.06666666666666</v>
      </c>
      <c r="IH48" s="26">
        <f>IJ48+IK48+IL48+IM48</f>
        <v>3.6</v>
      </c>
      <c r="II48" s="36"/>
      <c r="IJ48" s="36"/>
      <c r="IK48" s="36">
        <v>3.6</v>
      </c>
      <c r="IL48" s="36"/>
      <c r="IM48" s="36"/>
      <c r="IN48" s="14">
        <f t="shared" si="297"/>
        <v>2.4</v>
      </c>
      <c r="IO48" s="20">
        <v>90</v>
      </c>
    </row>
    <row r="49" spans="2:248" s="4" customFormat="1" ht="15.75" customHeight="1">
      <c r="B49" s="123" t="s">
        <v>31</v>
      </c>
      <c r="C49" s="123"/>
      <c r="CT49" s="6"/>
      <c r="DA49" s="6"/>
      <c r="DH49" s="6"/>
      <c r="FJ49" s="89"/>
      <c r="FQ49" s="73"/>
      <c r="FX49" s="73"/>
      <c r="GK49" s="72"/>
      <c r="GR49" s="72"/>
      <c r="GY49" s="72"/>
      <c r="HF49" s="72"/>
      <c r="HS49" s="72"/>
      <c r="HZ49" s="72"/>
      <c r="IG49" s="72"/>
      <c r="IN49" s="72"/>
    </row>
    <row r="50" spans="2:248" ht="15.75" customHeight="1">
      <c r="B50" s="118" t="s">
        <v>88</v>
      </c>
      <c r="C50" s="118"/>
      <c r="FJ50" s="89"/>
      <c r="FQ50" s="73"/>
      <c r="FX50" s="73"/>
      <c r="GK50" s="72"/>
      <c r="GR50" s="72"/>
      <c r="GY50" s="72"/>
      <c r="HF50" s="72"/>
      <c r="HS50" s="72"/>
      <c r="HZ50" s="72"/>
      <c r="IG50" s="72"/>
      <c r="IN50" s="72"/>
    </row>
    <row r="51" spans="5:248" ht="19.5" customHeight="1">
      <c r="E51" s="1">
        <f>60*240</f>
        <v>14400</v>
      </c>
      <c r="FJ51" s="89"/>
      <c r="FQ51" s="73"/>
      <c r="FX51" s="73"/>
      <c r="GK51" s="72"/>
      <c r="GR51" s="72"/>
      <c r="GY51" s="72"/>
      <c r="HF51" s="72"/>
      <c r="HS51" s="72"/>
      <c r="HZ51" s="72"/>
      <c r="IG51" s="72"/>
      <c r="IN51" s="72"/>
    </row>
    <row r="52" spans="166:248" ht="20.25">
      <c r="FJ52" s="89"/>
      <c r="FQ52" s="73"/>
      <c r="FX52" s="73"/>
      <c r="GK52" s="72"/>
      <c r="GR52" s="72"/>
      <c r="GY52" s="72"/>
      <c r="HF52" s="72"/>
      <c r="HS52" s="72"/>
      <c r="HZ52" s="72"/>
      <c r="IG52" s="72"/>
      <c r="IN52" s="72"/>
    </row>
    <row r="53" ht="20.25"/>
  </sheetData>
  <sheetProtection/>
  <mergeCells count="318">
    <mergeCell ref="B2:GA2"/>
    <mergeCell ref="B3:B4"/>
    <mergeCell ref="C3:C4"/>
    <mergeCell ref="D3:D4"/>
    <mergeCell ref="E3:I3"/>
    <mergeCell ref="J3:J4"/>
    <mergeCell ref="K3:O3"/>
    <mergeCell ref="P3:P4"/>
    <mergeCell ref="Q3:Q4"/>
    <mergeCell ref="R3:V3"/>
    <mergeCell ref="W3:W4"/>
    <mergeCell ref="X3:X4"/>
    <mergeCell ref="Y3:AC3"/>
    <mergeCell ref="AD3:AD4"/>
    <mergeCell ref="AE3:AE4"/>
    <mergeCell ref="AF3:AJ3"/>
    <mergeCell ref="AK3:AK4"/>
    <mergeCell ref="AL3:AL4"/>
    <mergeCell ref="AM3:AQ3"/>
    <mergeCell ref="AR3:AR4"/>
    <mergeCell ref="AS3:AW3"/>
    <mergeCell ref="AX3:AX4"/>
    <mergeCell ref="AY3:AY4"/>
    <mergeCell ref="AZ3:BD3"/>
    <mergeCell ref="BE3:BE4"/>
    <mergeCell ref="BF3:BF4"/>
    <mergeCell ref="BG3:BK3"/>
    <mergeCell ref="BL3:BL4"/>
    <mergeCell ref="BM3:BM4"/>
    <mergeCell ref="BN3:BR3"/>
    <mergeCell ref="BS3:BS4"/>
    <mergeCell ref="BT3:BX3"/>
    <mergeCell ref="BY3:BY4"/>
    <mergeCell ref="BZ3:BZ4"/>
    <mergeCell ref="CA3:CE3"/>
    <mergeCell ref="CF3:CF4"/>
    <mergeCell ref="CG3:CG4"/>
    <mergeCell ref="CH3:CL3"/>
    <mergeCell ref="CM3:CM4"/>
    <mergeCell ref="CN3:CN4"/>
    <mergeCell ref="CO3:CS3"/>
    <mergeCell ref="CT3:CT4"/>
    <mergeCell ref="CU3:CY3"/>
    <mergeCell ref="CZ3:CZ4"/>
    <mergeCell ref="DA3:DA4"/>
    <mergeCell ref="DB3:DF3"/>
    <mergeCell ref="DG3:DG4"/>
    <mergeCell ref="DH3:DH4"/>
    <mergeCell ref="DI3:DM3"/>
    <mergeCell ref="DN3:DN4"/>
    <mergeCell ref="DO3:DO4"/>
    <mergeCell ref="DP3:DT3"/>
    <mergeCell ref="DU3:DU4"/>
    <mergeCell ref="DV3:DV4"/>
    <mergeCell ref="DW3:EA3"/>
    <mergeCell ref="EB3:EB4"/>
    <mergeCell ref="EC3:EG3"/>
    <mergeCell ref="EH3:EH4"/>
    <mergeCell ref="EI3:EI4"/>
    <mergeCell ref="EJ3:EN3"/>
    <mergeCell ref="EO3:EO4"/>
    <mergeCell ref="EP3:EP4"/>
    <mergeCell ref="EQ3:EU3"/>
    <mergeCell ref="EV3:EV4"/>
    <mergeCell ref="EW3:EW4"/>
    <mergeCell ref="EX3:FB3"/>
    <mergeCell ref="FC3:FC4"/>
    <mergeCell ref="FD3:FD4"/>
    <mergeCell ref="FE3:FI3"/>
    <mergeCell ref="FJ3:FJ4"/>
    <mergeCell ref="FK3:FK4"/>
    <mergeCell ref="FL3:FP3"/>
    <mergeCell ref="FQ3:FQ4"/>
    <mergeCell ref="FR3:FR4"/>
    <mergeCell ref="FS3:FW3"/>
    <mergeCell ref="FX3:FX4"/>
    <mergeCell ref="FY3:FY4"/>
    <mergeCell ref="FZ3:GD3"/>
    <mergeCell ref="GE3:GE4"/>
    <mergeCell ref="GF3:GJ3"/>
    <mergeCell ref="GK3:GK4"/>
    <mergeCell ref="GL3:GL4"/>
    <mergeCell ref="GM3:GQ3"/>
    <mergeCell ref="GR3:GR4"/>
    <mergeCell ref="GS3:GS4"/>
    <mergeCell ref="GT3:GX3"/>
    <mergeCell ref="GY3:GY4"/>
    <mergeCell ref="GZ3:GZ4"/>
    <mergeCell ref="HZ3:HZ4"/>
    <mergeCell ref="IA3:IA4"/>
    <mergeCell ref="HA3:HE3"/>
    <mergeCell ref="HF3:HF4"/>
    <mergeCell ref="HG3:HG4"/>
    <mergeCell ref="HH3:HL3"/>
    <mergeCell ref="HM3:HM4"/>
    <mergeCell ref="IB3:IF3"/>
    <mergeCell ref="IG3:IG4"/>
    <mergeCell ref="IH3:IH4"/>
    <mergeCell ref="II3:IM3"/>
    <mergeCell ref="IN3:IN4"/>
    <mergeCell ref="B5:C5"/>
    <mergeCell ref="HN3:HR3"/>
    <mergeCell ref="HS3:HS4"/>
    <mergeCell ref="HT3:HT4"/>
    <mergeCell ref="HU3:HY3"/>
    <mergeCell ref="B6:C6"/>
    <mergeCell ref="B7:C7"/>
    <mergeCell ref="B8:C8"/>
    <mergeCell ref="B20:B21"/>
    <mergeCell ref="C20:C21"/>
    <mergeCell ref="D20:D21"/>
    <mergeCell ref="E20:I20"/>
    <mergeCell ref="J20:J21"/>
    <mergeCell ref="K20:O20"/>
    <mergeCell ref="P20:P21"/>
    <mergeCell ref="Q20:Q21"/>
    <mergeCell ref="R20:V20"/>
    <mergeCell ref="W20:W21"/>
    <mergeCell ref="X20:X21"/>
    <mergeCell ref="Y20:AC20"/>
    <mergeCell ref="AD20:AD21"/>
    <mergeCell ref="AE20:AE21"/>
    <mergeCell ref="AF20:AJ20"/>
    <mergeCell ref="AK20:AK21"/>
    <mergeCell ref="AL20:AL21"/>
    <mergeCell ref="AM20:AQ20"/>
    <mergeCell ref="AR20:AR21"/>
    <mergeCell ref="AS20:AW20"/>
    <mergeCell ref="AX20:AX21"/>
    <mergeCell ref="AY20:AY21"/>
    <mergeCell ref="AZ20:BD20"/>
    <mergeCell ref="BE20:BE21"/>
    <mergeCell ref="BF20:BF21"/>
    <mergeCell ref="BG20:BK20"/>
    <mergeCell ref="BL20:BL21"/>
    <mergeCell ref="BM20:BM21"/>
    <mergeCell ref="BN20:BR20"/>
    <mergeCell ref="BS20:BS21"/>
    <mergeCell ref="BT20:BX20"/>
    <mergeCell ref="BY20:BY21"/>
    <mergeCell ref="BZ20:BZ21"/>
    <mergeCell ref="CA20:CE20"/>
    <mergeCell ref="CF20:CF21"/>
    <mergeCell ref="CG20:CG21"/>
    <mergeCell ref="CH20:CL20"/>
    <mergeCell ref="CM20:CM21"/>
    <mergeCell ref="CN20:CN21"/>
    <mergeCell ref="CO20:CS20"/>
    <mergeCell ref="CT20:CT21"/>
    <mergeCell ref="CU20:CY20"/>
    <mergeCell ref="CZ20:CZ21"/>
    <mergeCell ref="DA20:DA21"/>
    <mergeCell ref="DB20:DF20"/>
    <mergeCell ref="DG20:DG21"/>
    <mergeCell ref="DH20:DH21"/>
    <mergeCell ref="DI20:DM20"/>
    <mergeCell ref="DN20:DN21"/>
    <mergeCell ref="DO20:DO21"/>
    <mergeCell ref="DP20:DT20"/>
    <mergeCell ref="DU20:DU21"/>
    <mergeCell ref="DV20:DV21"/>
    <mergeCell ref="DW20:EA20"/>
    <mergeCell ref="EB20:EB21"/>
    <mergeCell ref="EC20:EG20"/>
    <mergeCell ref="EH20:EH21"/>
    <mergeCell ref="EI20:EI21"/>
    <mergeCell ref="EJ20:EN20"/>
    <mergeCell ref="EO20:EO21"/>
    <mergeCell ref="EP20:EP21"/>
    <mergeCell ref="EQ20:EU20"/>
    <mergeCell ref="EV20:EV21"/>
    <mergeCell ref="EW20:EW21"/>
    <mergeCell ref="EX20:FB20"/>
    <mergeCell ref="FC20:FC21"/>
    <mergeCell ref="FD20:FD21"/>
    <mergeCell ref="FE20:FI20"/>
    <mergeCell ref="FJ20:FJ21"/>
    <mergeCell ref="FK20:FK21"/>
    <mergeCell ref="FL20:FP20"/>
    <mergeCell ref="FQ20:FQ21"/>
    <mergeCell ref="FR20:FR21"/>
    <mergeCell ref="FS20:FW20"/>
    <mergeCell ref="FX20:FX21"/>
    <mergeCell ref="FY20:FY21"/>
    <mergeCell ref="FZ20:GD20"/>
    <mergeCell ref="GE20:GE21"/>
    <mergeCell ref="GF20:GJ20"/>
    <mergeCell ref="GK20:GK21"/>
    <mergeCell ref="GL20:GL21"/>
    <mergeCell ref="GM20:GQ20"/>
    <mergeCell ref="GR20:GR21"/>
    <mergeCell ref="GS20:GS21"/>
    <mergeCell ref="GT20:GX20"/>
    <mergeCell ref="GY20:GY21"/>
    <mergeCell ref="GZ20:GZ21"/>
    <mergeCell ref="HZ20:HZ21"/>
    <mergeCell ref="IA20:IA21"/>
    <mergeCell ref="HA20:HE20"/>
    <mergeCell ref="HF20:HF21"/>
    <mergeCell ref="HG20:HG21"/>
    <mergeCell ref="HH20:HL20"/>
    <mergeCell ref="HM20:HM21"/>
    <mergeCell ref="IB20:IF20"/>
    <mergeCell ref="IG20:IG21"/>
    <mergeCell ref="IH20:IH21"/>
    <mergeCell ref="II20:IM20"/>
    <mergeCell ref="IN20:IN21"/>
    <mergeCell ref="B22:C22"/>
    <mergeCell ref="HN20:HR20"/>
    <mergeCell ref="HS20:HS21"/>
    <mergeCell ref="HT20:HT21"/>
    <mergeCell ref="HU20:HY20"/>
    <mergeCell ref="B36:B37"/>
    <mergeCell ref="C36:C37"/>
    <mergeCell ref="D36:D37"/>
    <mergeCell ref="E36:I36"/>
    <mergeCell ref="J36:J37"/>
    <mergeCell ref="K36:O36"/>
    <mergeCell ref="P36:P37"/>
    <mergeCell ref="Q36:Q37"/>
    <mergeCell ref="R36:V36"/>
    <mergeCell ref="W36:W37"/>
    <mergeCell ref="X36:X37"/>
    <mergeCell ref="Y36:AC36"/>
    <mergeCell ref="AD36:AD37"/>
    <mergeCell ref="AE36:AE37"/>
    <mergeCell ref="AF36:AJ36"/>
    <mergeCell ref="AK36:AK37"/>
    <mergeCell ref="AL36:AL37"/>
    <mergeCell ref="AM36:AQ36"/>
    <mergeCell ref="AR36:AR37"/>
    <mergeCell ref="AS36:AW36"/>
    <mergeCell ref="AX36:AX37"/>
    <mergeCell ref="AY36:AY37"/>
    <mergeCell ref="AZ36:BD36"/>
    <mergeCell ref="BE36:BE37"/>
    <mergeCell ref="BF36:BF37"/>
    <mergeCell ref="BG36:BK36"/>
    <mergeCell ref="BL36:BL37"/>
    <mergeCell ref="BM36:BM37"/>
    <mergeCell ref="BN36:BR36"/>
    <mergeCell ref="BS36:BS37"/>
    <mergeCell ref="BT36:BX36"/>
    <mergeCell ref="BY36:BY37"/>
    <mergeCell ref="BZ36:BZ37"/>
    <mergeCell ref="CA36:CE36"/>
    <mergeCell ref="CF36:CF37"/>
    <mergeCell ref="CG36:CG37"/>
    <mergeCell ref="CH36:CL36"/>
    <mergeCell ref="CM36:CM37"/>
    <mergeCell ref="CN36:CN37"/>
    <mergeCell ref="CO36:CS36"/>
    <mergeCell ref="CT36:CT37"/>
    <mergeCell ref="CU36:CY36"/>
    <mergeCell ref="CZ36:CZ37"/>
    <mergeCell ref="DA36:DA37"/>
    <mergeCell ref="DB36:DF36"/>
    <mergeCell ref="DG36:DG37"/>
    <mergeCell ref="DH36:DH37"/>
    <mergeCell ref="DI36:DM36"/>
    <mergeCell ref="DN36:DN37"/>
    <mergeCell ref="DO36:DO37"/>
    <mergeCell ref="DP36:DT36"/>
    <mergeCell ref="DU36:DU37"/>
    <mergeCell ref="DV36:DV37"/>
    <mergeCell ref="DW36:EA36"/>
    <mergeCell ref="EB36:EB37"/>
    <mergeCell ref="EC36:EG36"/>
    <mergeCell ref="EH36:EH37"/>
    <mergeCell ref="EI36:EI37"/>
    <mergeCell ref="EJ36:EN36"/>
    <mergeCell ref="EO36:EO37"/>
    <mergeCell ref="EP36:EP37"/>
    <mergeCell ref="EQ36:EU36"/>
    <mergeCell ref="EV36:EV37"/>
    <mergeCell ref="EW36:EW37"/>
    <mergeCell ref="EX36:FB36"/>
    <mergeCell ref="FC36:FC37"/>
    <mergeCell ref="FD36:FD37"/>
    <mergeCell ref="FE36:FI36"/>
    <mergeCell ref="FJ36:FJ37"/>
    <mergeCell ref="FK36:FK37"/>
    <mergeCell ref="FL36:FP36"/>
    <mergeCell ref="FQ36:FQ37"/>
    <mergeCell ref="FR36:FR37"/>
    <mergeCell ref="FS36:FW36"/>
    <mergeCell ref="FX36:FX37"/>
    <mergeCell ref="FY36:FY37"/>
    <mergeCell ref="FZ36:GD36"/>
    <mergeCell ref="GE36:GE37"/>
    <mergeCell ref="HM36:HM37"/>
    <mergeCell ref="HN36:HR36"/>
    <mergeCell ref="GF36:GJ36"/>
    <mergeCell ref="GK36:GK37"/>
    <mergeCell ref="GL36:GL37"/>
    <mergeCell ref="GM36:GQ36"/>
    <mergeCell ref="GR36:GR37"/>
    <mergeCell ref="GS36:GS37"/>
    <mergeCell ref="II36:IM36"/>
    <mergeCell ref="IN36:IN37"/>
    <mergeCell ref="B38:C38"/>
    <mergeCell ref="B49:C49"/>
    <mergeCell ref="GT36:GX36"/>
    <mergeCell ref="GY36:GY37"/>
    <mergeCell ref="GZ36:GZ37"/>
    <mergeCell ref="HA36:HE36"/>
    <mergeCell ref="HF36:HF37"/>
    <mergeCell ref="IH36:IH37"/>
    <mergeCell ref="B50:C50"/>
    <mergeCell ref="HU36:HY36"/>
    <mergeCell ref="HZ36:HZ37"/>
    <mergeCell ref="IA36:IA37"/>
    <mergeCell ref="IB36:IF36"/>
    <mergeCell ref="IG36:IG37"/>
    <mergeCell ref="HS36:HS37"/>
    <mergeCell ref="HT36:HT37"/>
    <mergeCell ref="HG36:HG37"/>
    <mergeCell ref="HH36:HL36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R52"/>
  <sheetViews>
    <sheetView zoomScale="70" zoomScaleNormal="70" zoomScalePageLayoutView="0" workbookViewId="0" topLeftCell="A1">
      <selection activeCell="B2" sqref="B2:FR50"/>
    </sheetView>
  </sheetViews>
  <sheetFormatPr defaultColWidth="11.421875" defaultRowHeight="5.25" customHeight="1"/>
  <cols>
    <col min="1" max="1" width="4.00390625" style="1" customWidth="1"/>
    <col min="2" max="2" width="9.7109375" style="2" customWidth="1"/>
    <col min="3" max="3" width="36.8515625" style="1" customWidth="1"/>
    <col min="4" max="4" width="12.00390625" style="4" customWidth="1"/>
    <col min="5" max="6" width="10.7109375" style="4" hidden="1" customWidth="1"/>
    <col min="7" max="7" width="12.7109375" style="4" hidden="1" customWidth="1"/>
    <col min="8" max="8" width="13.00390625" style="4" hidden="1" customWidth="1"/>
    <col min="9" max="9" width="13.8515625" style="4" hidden="1" customWidth="1"/>
    <col min="10" max="10" width="11.57421875" style="4" hidden="1" customWidth="1"/>
    <col min="11" max="11" width="10.421875" style="4" hidden="1" customWidth="1"/>
    <col min="12" max="13" width="10.7109375" style="1" hidden="1" customWidth="1"/>
    <col min="14" max="14" width="12.7109375" style="1" hidden="1" customWidth="1"/>
    <col min="15" max="15" width="13.00390625" style="1" hidden="1" customWidth="1"/>
    <col min="16" max="16" width="13.8515625" style="1" hidden="1" customWidth="1"/>
    <col min="17" max="17" width="11.140625" style="6" hidden="1" customWidth="1"/>
    <col min="18" max="19" width="10.7109375" style="1" hidden="1" customWidth="1"/>
    <col min="20" max="20" width="12.7109375" style="1" hidden="1" customWidth="1"/>
    <col min="21" max="21" width="13.8515625" style="1" hidden="1" customWidth="1"/>
    <col min="22" max="22" width="11.57421875" style="1" hidden="1" customWidth="1"/>
    <col min="23" max="23" width="12.140625" style="1" hidden="1" customWidth="1"/>
    <col min="24" max="24" width="12.57421875" style="6" hidden="1" customWidth="1"/>
    <col min="25" max="26" width="10.7109375" style="1" hidden="1" customWidth="1"/>
    <col min="27" max="27" width="12.140625" style="1" hidden="1" customWidth="1"/>
    <col min="28" max="28" width="9.140625" style="1" hidden="1" customWidth="1"/>
    <col min="29" max="29" width="13.8515625" style="1" hidden="1" customWidth="1"/>
    <col min="30" max="30" width="14.00390625" style="1" hidden="1" customWidth="1"/>
    <col min="31" max="31" width="12.57421875" style="6" hidden="1" customWidth="1"/>
    <col min="32" max="33" width="10.7109375" style="1" hidden="1" customWidth="1"/>
    <col min="34" max="34" width="12.140625" style="1" hidden="1" customWidth="1"/>
    <col min="35" max="35" width="9.140625" style="1" hidden="1" customWidth="1"/>
    <col min="36" max="36" width="13.8515625" style="1" hidden="1" customWidth="1"/>
    <col min="37" max="37" width="12.00390625" style="1" hidden="1" customWidth="1"/>
    <col min="38" max="38" width="11.140625" style="4" customWidth="1"/>
    <col min="39" max="40" width="10.7109375" style="4" hidden="1" customWidth="1"/>
    <col min="41" max="41" width="12.140625" style="4" hidden="1" customWidth="1"/>
    <col min="42" max="42" width="12.421875" style="4" hidden="1" customWidth="1"/>
    <col min="43" max="43" width="12.00390625" style="4" hidden="1" customWidth="1"/>
    <col min="44" max="44" width="11.140625" style="4" hidden="1" customWidth="1"/>
    <col min="45" max="45" width="12.140625" style="4" hidden="1" customWidth="1"/>
    <col min="46" max="46" width="10.7109375" style="4" hidden="1" customWidth="1"/>
    <col min="47" max="47" width="14.57421875" style="4" hidden="1" customWidth="1"/>
    <col min="48" max="48" width="12.7109375" style="4" hidden="1" customWidth="1"/>
    <col min="49" max="49" width="13.00390625" style="4" hidden="1" customWidth="1"/>
    <col min="50" max="50" width="13.8515625" style="4" hidden="1" customWidth="1"/>
    <col min="51" max="51" width="11.140625" style="4" hidden="1" customWidth="1"/>
    <col min="52" max="53" width="10.7109375" style="4" hidden="1" customWidth="1"/>
    <col min="54" max="54" width="12.7109375" style="4" hidden="1" customWidth="1"/>
    <col min="55" max="55" width="13.8515625" style="4" hidden="1" customWidth="1"/>
    <col min="56" max="56" width="11.57421875" style="4" hidden="1" customWidth="1"/>
    <col min="57" max="57" width="12.140625" style="4" hidden="1" customWidth="1"/>
    <col min="58" max="58" width="12.57421875" style="4" hidden="1" customWidth="1"/>
    <col min="59" max="60" width="10.7109375" style="4" hidden="1" customWidth="1"/>
    <col min="61" max="61" width="12.140625" style="4" hidden="1" customWidth="1"/>
    <col min="62" max="62" width="9.140625" style="4" hidden="1" customWidth="1"/>
    <col min="63" max="63" width="13.8515625" style="4" hidden="1" customWidth="1"/>
    <col min="64" max="64" width="14.00390625" style="4" hidden="1" customWidth="1"/>
    <col min="65" max="65" width="12.57421875" style="4" hidden="1" customWidth="1"/>
    <col min="66" max="67" width="10.7109375" style="4" hidden="1" customWidth="1"/>
    <col min="68" max="68" width="12.140625" style="4" hidden="1" customWidth="1"/>
    <col min="69" max="69" width="9.140625" style="4" hidden="1" customWidth="1"/>
    <col min="70" max="70" width="13.8515625" style="4" hidden="1" customWidth="1"/>
    <col min="71" max="71" width="12.00390625" style="4" hidden="1" customWidth="1"/>
    <col min="72" max="72" width="13.28125" style="4" hidden="1" customWidth="1"/>
    <col min="73" max="74" width="10.7109375" style="4" hidden="1" customWidth="1"/>
    <col min="75" max="75" width="14.7109375" style="4" hidden="1" customWidth="1"/>
    <col min="76" max="76" width="12.421875" style="4" hidden="1" customWidth="1"/>
    <col min="77" max="77" width="12.00390625" style="4" hidden="1" customWidth="1"/>
    <col min="78" max="78" width="13.7109375" style="4" hidden="1" customWidth="1"/>
    <col min="79" max="79" width="13.8515625" style="4" hidden="1" customWidth="1"/>
    <col min="80" max="80" width="10.7109375" style="4" hidden="1" customWidth="1"/>
    <col min="81" max="81" width="15.140625" style="4" hidden="1" customWidth="1"/>
    <col min="82" max="82" width="13.57421875" style="4" hidden="1" customWidth="1"/>
    <col min="83" max="83" width="12.421875" style="4" hidden="1" customWidth="1"/>
    <col min="84" max="84" width="12.00390625" style="4" hidden="1" customWidth="1"/>
    <col min="85" max="85" width="14.140625" style="4" hidden="1" customWidth="1"/>
    <col min="86" max="86" width="13.8515625" style="4" hidden="1" customWidth="1"/>
    <col min="87" max="87" width="10.7109375" style="4" hidden="1" customWidth="1"/>
    <col min="88" max="88" width="11.8515625" style="4" hidden="1" customWidth="1"/>
    <col min="89" max="89" width="13.57421875" style="4" hidden="1" customWidth="1"/>
    <col min="90" max="90" width="12.421875" style="4" hidden="1" customWidth="1"/>
    <col min="91" max="91" width="12.00390625" style="4" hidden="1" customWidth="1"/>
    <col min="92" max="92" width="15.7109375" style="4" hidden="1" customWidth="1"/>
    <col min="93" max="93" width="11.7109375" style="4" customWidth="1"/>
    <col min="94" max="94" width="10.7109375" style="4" hidden="1" customWidth="1"/>
    <col min="95" max="95" width="11.8515625" style="4" hidden="1" customWidth="1"/>
    <col min="96" max="96" width="13.57421875" style="4" hidden="1" customWidth="1"/>
    <col min="97" max="97" width="12.421875" style="4" hidden="1" customWidth="1"/>
    <col min="98" max="98" width="12.00390625" style="4" hidden="1" customWidth="1"/>
    <col min="99" max="99" width="9.140625" style="4" hidden="1" customWidth="1"/>
    <col min="100" max="100" width="13.28125" style="4" customWidth="1"/>
    <col min="101" max="101" width="10.7109375" style="4" hidden="1" customWidth="1"/>
    <col min="102" max="102" width="13.00390625" style="4" hidden="1" customWidth="1"/>
    <col min="103" max="103" width="11.140625" style="4" hidden="1" customWidth="1"/>
    <col min="104" max="104" width="13.00390625" style="4" hidden="1" customWidth="1"/>
    <col min="105" max="105" width="10.421875" style="4" hidden="1" customWidth="1"/>
    <col min="106" max="106" width="12.7109375" style="4" hidden="1" customWidth="1"/>
    <col min="107" max="108" width="10.7109375" style="4" hidden="1" customWidth="1"/>
    <col min="109" max="109" width="13.57421875" style="4" hidden="1" customWidth="1"/>
    <col min="110" max="110" width="12.421875" style="4" hidden="1" customWidth="1"/>
    <col min="111" max="112" width="12.00390625" style="4" hidden="1" customWidth="1"/>
    <col min="113" max="113" width="12.7109375" style="4" hidden="1" customWidth="1"/>
    <col min="114" max="115" width="10.7109375" style="4" hidden="1" customWidth="1"/>
    <col min="116" max="116" width="13.57421875" style="4" hidden="1" customWidth="1"/>
    <col min="117" max="117" width="12.421875" style="4" hidden="1" customWidth="1"/>
    <col min="118" max="118" width="12.00390625" style="4" hidden="1" customWidth="1"/>
    <col min="119" max="119" width="11.421875" style="4" hidden="1" customWidth="1"/>
    <col min="120" max="120" width="12.7109375" style="4" hidden="1" customWidth="1"/>
    <col min="121" max="122" width="10.7109375" style="4" hidden="1" customWidth="1"/>
    <col min="123" max="123" width="13.57421875" style="4" hidden="1" customWidth="1"/>
    <col min="124" max="124" width="12.421875" style="4" hidden="1" customWidth="1"/>
    <col min="125" max="125" width="12.00390625" style="4" hidden="1" customWidth="1"/>
    <col min="126" max="126" width="11.421875" style="4" hidden="1" customWidth="1"/>
    <col min="127" max="127" width="13.8515625" style="4" customWidth="1"/>
    <col min="128" max="128" width="10.7109375" style="4" hidden="1" customWidth="1"/>
    <col min="129" max="129" width="13.421875" style="4" hidden="1" customWidth="1"/>
    <col min="130" max="130" width="13.57421875" style="4" hidden="1" customWidth="1"/>
    <col min="131" max="131" width="12.421875" style="4" hidden="1" customWidth="1"/>
    <col min="132" max="132" width="12.00390625" style="4" hidden="1" customWidth="1"/>
    <col min="133" max="133" width="11.421875" style="4" customWidth="1"/>
    <col min="134" max="134" width="11.7109375" style="4" customWidth="1"/>
    <col min="135" max="135" width="10.7109375" style="1" hidden="1" customWidth="1"/>
    <col min="136" max="136" width="12.8515625" style="1" bestFit="1" customWidth="1"/>
    <col min="137" max="138" width="11.140625" style="1" customWidth="1"/>
    <col min="139" max="139" width="10.421875" style="1" customWidth="1"/>
    <col min="140" max="140" width="12.7109375" style="4" hidden="1" customWidth="1"/>
    <col min="141" max="142" width="10.7109375" style="1" hidden="1" customWidth="1"/>
    <col min="143" max="143" width="13.57421875" style="1" hidden="1" customWidth="1"/>
    <col min="144" max="144" width="12.421875" style="1" hidden="1" customWidth="1"/>
    <col min="145" max="146" width="12.00390625" style="1" hidden="1" customWidth="1"/>
    <col min="147" max="147" width="12.7109375" style="4" hidden="1" customWidth="1"/>
    <col min="148" max="149" width="10.7109375" style="1" hidden="1" customWidth="1"/>
    <col min="150" max="150" width="13.57421875" style="1" hidden="1" customWidth="1"/>
    <col min="151" max="151" width="12.421875" style="1" hidden="1" customWidth="1"/>
    <col min="152" max="152" width="12.00390625" style="1" hidden="1" customWidth="1"/>
    <col min="153" max="153" width="11.421875" style="1" hidden="1" customWidth="1"/>
    <col min="154" max="154" width="12.7109375" style="4" hidden="1" customWidth="1"/>
    <col min="155" max="156" width="10.7109375" style="1" hidden="1" customWidth="1"/>
    <col min="157" max="157" width="13.57421875" style="1" hidden="1" customWidth="1"/>
    <col min="158" max="158" width="12.421875" style="1" hidden="1" customWidth="1"/>
    <col min="159" max="159" width="12.00390625" style="1" hidden="1" customWidth="1"/>
    <col min="160" max="160" width="11.421875" style="1" hidden="1" customWidth="1"/>
    <col min="161" max="161" width="12.7109375" style="4" hidden="1" customWidth="1"/>
    <col min="162" max="162" width="10.7109375" style="1" hidden="1" customWidth="1"/>
    <col min="163" max="163" width="10.57421875" style="1" hidden="1" customWidth="1"/>
    <col min="164" max="164" width="10.8515625" style="1" hidden="1" customWidth="1"/>
    <col min="165" max="165" width="9.00390625" style="1" hidden="1" customWidth="1"/>
    <col min="166" max="166" width="9.7109375" style="1" hidden="1" customWidth="1"/>
    <col min="167" max="167" width="11.421875" style="1" hidden="1" customWidth="1"/>
    <col min="168" max="168" width="12.7109375" style="4" customWidth="1"/>
    <col min="169" max="169" width="10.7109375" style="1" hidden="1" customWidth="1"/>
    <col min="170" max="170" width="10.57421875" style="1" customWidth="1"/>
    <col min="171" max="171" width="10.8515625" style="1" customWidth="1"/>
    <col min="172" max="172" width="9.00390625" style="1" customWidth="1"/>
    <col min="173" max="173" width="9.7109375" style="1" customWidth="1"/>
    <col min="174" max="16384" width="11.421875" style="1" customWidth="1"/>
  </cols>
  <sheetData>
    <row r="1" ht="25.5" customHeight="1"/>
    <row r="2" spans="2:168" ht="117.75" customHeight="1">
      <c r="B2" s="134" t="s">
        <v>109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ED2" s="1"/>
      <c r="EJ2" s="1"/>
      <c r="EQ2" s="1"/>
      <c r="EX2" s="1"/>
      <c r="FE2" s="1"/>
      <c r="FL2" s="1"/>
    </row>
    <row r="3" spans="2:174" s="8" customFormat="1" ht="21" customHeight="1">
      <c r="B3" s="119" t="s">
        <v>0</v>
      </c>
      <c r="C3" s="119" t="s">
        <v>1</v>
      </c>
      <c r="D3" s="120" t="s">
        <v>58</v>
      </c>
      <c r="E3" s="126" t="s">
        <v>28</v>
      </c>
      <c r="F3" s="135"/>
      <c r="G3" s="135"/>
      <c r="H3" s="135"/>
      <c r="I3" s="127"/>
      <c r="J3" s="136" t="s">
        <v>59</v>
      </c>
      <c r="K3" s="136" t="s">
        <v>60</v>
      </c>
      <c r="L3" s="140" t="s">
        <v>28</v>
      </c>
      <c r="M3" s="141"/>
      <c r="N3" s="141"/>
      <c r="O3" s="141"/>
      <c r="P3" s="142"/>
      <c r="Q3" s="138" t="s">
        <v>62</v>
      </c>
      <c r="R3" s="140" t="s">
        <v>28</v>
      </c>
      <c r="S3" s="141"/>
      <c r="T3" s="141"/>
      <c r="U3" s="141"/>
      <c r="V3" s="142"/>
      <c r="W3" s="138" t="s">
        <v>63</v>
      </c>
      <c r="X3" s="138" t="s">
        <v>65</v>
      </c>
      <c r="Y3" s="140" t="s">
        <v>28</v>
      </c>
      <c r="Z3" s="141"/>
      <c r="AA3" s="141"/>
      <c r="AB3" s="141"/>
      <c r="AC3" s="142"/>
      <c r="AD3" s="138" t="s">
        <v>66</v>
      </c>
      <c r="AE3" s="138" t="s">
        <v>67</v>
      </c>
      <c r="AF3" s="140" t="s">
        <v>28</v>
      </c>
      <c r="AG3" s="141"/>
      <c r="AH3" s="141"/>
      <c r="AI3" s="141"/>
      <c r="AJ3" s="142"/>
      <c r="AK3" s="138" t="s">
        <v>68</v>
      </c>
      <c r="AL3" s="120" t="s">
        <v>69</v>
      </c>
      <c r="AM3" s="120" t="s">
        <v>28</v>
      </c>
      <c r="AN3" s="120"/>
      <c r="AO3" s="120"/>
      <c r="AP3" s="120"/>
      <c r="AQ3" s="120"/>
      <c r="AR3" s="120" t="s">
        <v>70</v>
      </c>
      <c r="AS3" s="120" t="s">
        <v>73</v>
      </c>
      <c r="AT3" s="120" t="s">
        <v>28</v>
      </c>
      <c r="AU3" s="120"/>
      <c r="AV3" s="120"/>
      <c r="AW3" s="120"/>
      <c r="AX3" s="120"/>
      <c r="AY3" s="120" t="s">
        <v>62</v>
      </c>
      <c r="AZ3" s="120" t="s">
        <v>28</v>
      </c>
      <c r="BA3" s="120"/>
      <c r="BB3" s="120"/>
      <c r="BC3" s="120"/>
      <c r="BD3" s="120"/>
      <c r="BE3" s="120" t="s">
        <v>63</v>
      </c>
      <c r="BF3" s="120" t="s">
        <v>65</v>
      </c>
      <c r="BG3" s="120" t="s">
        <v>28</v>
      </c>
      <c r="BH3" s="120"/>
      <c r="BI3" s="120"/>
      <c r="BJ3" s="120"/>
      <c r="BK3" s="120"/>
      <c r="BL3" s="120" t="s">
        <v>66</v>
      </c>
      <c r="BM3" s="120" t="s">
        <v>67</v>
      </c>
      <c r="BN3" s="120" t="s">
        <v>28</v>
      </c>
      <c r="BO3" s="120"/>
      <c r="BP3" s="120"/>
      <c r="BQ3" s="120"/>
      <c r="BR3" s="120"/>
      <c r="BS3" s="120" t="s">
        <v>68</v>
      </c>
      <c r="BT3" s="120" t="s">
        <v>74</v>
      </c>
      <c r="BU3" s="120" t="s">
        <v>28</v>
      </c>
      <c r="BV3" s="120"/>
      <c r="BW3" s="120"/>
      <c r="BX3" s="120"/>
      <c r="BY3" s="120"/>
      <c r="BZ3" s="120" t="s">
        <v>76</v>
      </c>
      <c r="CA3" s="120" t="s">
        <v>77</v>
      </c>
      <c r="CB3" s="120" t="s">
        <v>28</v>
      </c>
      <c r="CC3" s="120"/>
      <c r="CD3" s="120"/>
      <c r="CE3" s="120"/>
      <c r="CF3" s="120"/>
      <c r="CG3" s="120" t="s">
        <v>78</v>
      </c>
      <c r="CH3" s="120" t="s">
        <v>79</v>
      </c>
      <c r="CI3" s="120" t="s">
        <v>28</v>
      </c>
      <c r="CJ3" s="120"/>
      <c r="CK3" s="120"/>
      <c r="CL3" s="120"/>
      <c r="CM3" s="120"/>
      <c r="CN3" s="120" t="s">
        <v>80</v>
      </c>
      <c r="CO3" s="120" t="s">
        <v>82</v>
      </c>
      <c r="CP3" s="120" t="s">
        <v>28</v>
      </c>
      <c r="CQ3" s="120"/>
      <c r="CR3" s="120"/>
      <c r="CS3" s="120"/>
      <c r="CT3" s="120"/>
      <c r="CU3" s="120" t="s">
        <v>86</v>
      </c>
      <c r="CV3" s="120" t="s">
        <v>89</v>
      </c>
      <c r="CW3" s="120" t="s">
        <v>28</v>
      </c>
      <c r="CX3" s="120"/>
      <c r="CY3" s="120"/>
      <c r="CZ3" s="120"/>
      <c r="DA3" s="120"/>
      <c r="DB3" s="120" t="s">
        <v>91</v>
      </c>
      <c r="DC3" s="120" t="s">
        <v>28</v>
      </c>
      <c r="DD3" s="120"/>
      <c r="DE3" s="120"/>
      <c r="DF3" s="120"/>
      <c r="DG3" s="120"/>
      <c r="DH3" s="120" t="s">
        <v>90</v>
      </c>
      <c r="DI3" s="120" t="s">
        <v>101</v>
      </c>
      <c r="DJ3" s="120" t="s">
        <v>28</v>
      </c>
      <c r="DK3" s="120"/>
      <c r="DL3" s="120"/>
      <c r="DM3" s="120"/>
      <c r="DN3" s="120"/>
      <c r="DO3" s="120" t="s">
        <v>90</v>
      </c>
      <c r="DP3" s="120" t="s">
        <v>103</v>
      </c>
      <c r="DQ3" s="120" t="s">
        <v>28</v>
      </c>
      <c r="DR3" s="120"/>
      <c r="DS3" s="120"/>
      <c r="DT3" s="120"/>
      <c r="DU3" s="120"/>
      <c r="DV3" s="120" t="s">
        <v>90</v>
      </c>
      <c r="DW3" s="120" t="s">
        <v>104</v>
      </c>
      <c r="DX3" s="120" t="s">
        <v>28</v>
      </c>
      <c r="DY3" s="120"/>
      <c r="DZ3" s="120"/>
      <c r="EA3" s="120"/>
      <c r="EB3" s="120"/>
      <c r="EC3" s="120" t="s">
        <v>90</v>
      </c>
      <c r="ED3" s="120" t="s">
        <v>108</v>
      </c>
      <c r="EE3" s="119" t="s">
        <v>28</v>
      </c>
      <c r="EF3" s="119"/>
      <c r="EG3" s="119"/>
      <c r="EH3" s="119"/>
      <c r="EI3" s="119"/>
      <c r="EJ3" s="120" t="s">
        <v>91</v>
      </c>
      <c r="EK3" s="119" t="s">
        <v>28</v>
      </c>
      <c r="EL3" s="119"/>
      <c r="EM3" s="119"/>
      <c r="EN3" s="119"/>
      <c r="EO3" s="119"/>
      <c r="EP3" s="120" t="s">
        <v>90</v>
      </c>
      <c r="EQ3" s="120" t="s">
        <v>101</v>
      </c>
      <c r="ER3" s="119" t="s">
        <v>28</v>
      </c>
      <c r="ES3" s="119"/>
      <c r="ET3" s="119"/>
      <c r="EU3" s="119"/>
      <c r="EV3" s="119"/>
      <c r="EW3" s="120" t="s">
        <v>90</v>
      </c>
      <c r="EX3" s="120" t="s">
        <v>103</v>
      </c>
      <c r="EY3" s="119" t="s">
        <v>28</v>
      </c>
      <c r="EZ3" s="119"/>
      <c r="FA3" s="119"/>
      <c r="FB3" s="119"/>
      <c r="FC3" s="119"/>
      <c r="FD3" s="120" t="s">
        <v>90</v>
      </c>
      <c r="FE3" s="120" t="s">
        <v>110</v>
      </c>
      <c r="FF3" s="119" t="s">
        <v>28</v>
      </c>
      <c r="FG3" s="119"/>
      <c r="FH3" s="119"/>
      <c r="FI3" s="119"/>
      <c r="FJ3" s="119"/>
      <c r="FK3" s="120" t="s">
        <v>111</v>
      </c>
      <c r="FL3" s="120" t="s">
        <v>112</v>
      </c>
      <c r="FM3" s="119" t="s">
        <v>28</v>
      </c>
      <c r="FN3" s="119"/>
      <c r="FO3" s="119"/>
      <c r="FP3" s="119"/>
      <c r="FQ3" s="119"/>
      <c r="FR3" s="120" t="s">
        <v>113</v>
      </c>
    </row>
    <row r="4" spans="2:174" s="8" customFormat="1" ht="228" customHeight="1">
      <c r="B4" s="119"/>
      <c r="C4" s="119"/>
      <c r="D4" s="120"/>
      <c r="E4" s="109" t="s">
        <v>10</v>
      </c>
      <c r="F4" s="109" t="s">
        <v>11</v>
      </c>
      <c r="G4" s="109" t="s">
        <v>12</v>
      </c>
      <c r="H4" s="109" t="s">
        <v>53</v>
      </c>
      <c r="I4" s="109" t="s">
        <v>51</v>
      </c>
      <c r="J4" s="137"/>
      <c r="K4" s="137"/>
      <c r="L4" s="7" t="s">
        <v>10</v>
      </c>
      <c r="M4" s="7" t="s">
        <v>11</v>
      </c>
      <c r="N4" s="7" t="s">
        <v>12</v>
      </c>
      <c r="O4" s="7" t="s">
        <v>53</v>
      </c>
      <c r="P4" s="7" t="s">
        <v>51</v>
      </c>
      <c r="Q4" s="139"/>
      <c r="R4" s="7" t="s">
        <v>10</v>
      </c>
      <c r="S4" s="7" t="s">
        <v>11</v>
      </c>
      <c r="T4" s="7" t="s">
        <v>12</v>
      </c>
      <c r="U4" s="7" t="s">
        <v>53</v>
      </c>
      <c r="V4" s="7" t="s">
        <v>51</v>
      </c>
      <c r="W4" s="139"/>
      <c r="X4" s="139"/>
      <c r="Y4" s="7" t="s">
        <v>10</v>
      </c>
      <c r="Z4" s="7" t="s">
        <v>11</v>
      </c>
      <c r="AA4" s="7" t="s">
        <v>12</v>
      </c>
      <c r="AB4" s="7" t="s">
        <v>53</v>
      </c>
      <c r="AC4" s="7" t="s">
        <v>51</v>
      </c>
      <c r="AD4" s="139"/>
      <c r="AE4" s="139"/>
      <c r="AF4" s="7" t="s">
        <v>10</v>
      </c>
      <c r="AG4" s="7" t="s">
        <v>11</v>
      </c>
      <c r="AH4" s="7" t="s">
        <v>12</v>
      </c>
      <c r="AI4" s="7" t="s">
        <v>53</v>
      </c>
      <c r="AJ4" s="7" t="s">
        <v>51</v>
      </c>
      <c r="AK4" s="139"/>
      <c r="AL4" s="120"/>
      <c r="AM4" s="109" t="s">
        <v>10</v>
      </c>
      <c r="AN4" s="109" t="s">
        <v>11</v>
      </c>
      <c r="AO4" s="109" t="s">
        <v>12</v>
      </c>
      <c r="AP4" s="109" t="s">
        <v>53</v>
      </c>
      <c r="AQ4" s="109" t="s">
        <v>51</v>
      </c>
      <c r="AR4" s="120"/>
      <c r="AS4" s="120"/>
      <c r="AT4" s="109" t="s">
        <v>10</v>
      </c>
      <c r="AU4" s="109" t="s">
        <v>11</v>
      </c>
      <c r="AV4" s="109" t="s">
        <v>12</v>
      </c>
      <c r="AW4" s="109" t="s">
        <v>53</v>
      </c>
      <c r="AX4" s="109" t="s">
        <v>51</v>
      </c>
      <c r="AY4" s="120"/>
      <c r="AZ4" s="109" t="s">
        <v>10</v>
      </c>
      <c r="BA4" s="109" t="s">
        <v>11</v>
      </c>
      <c r="BB4" s="109" t="s">
        <v>12</v>
      </c>
      <c r="BC4" s="109" t="s">
        <v>53</v>
      </c>
      <c r="BD4" s="109" t="s">
        <v>51</v>
      </c>
      <c r="BE4" s="120"/>
      <c r="BF4" s="120"/>
      <c r="BG4" s="109" t="s">
        <v>10</v>
      </c>
      <c r="BH4" s="109" t="s">
        <v>11</v>
      </c>
      <c r="BI4" s="109" t="s">
        <v>12</v>
      </c>
      <c r="BJ4" s="109" t="s">
        <v>53</v>
      </c>
      <c r="BK4" s="109" t="s">
        <v>51</v>
      </c>
      <c r="BL4" s="120"/>
      <c r="BM4" s="120"/>
      <c r="BN4" s="109" t="s">
        <v>10</v>
      </c>
      <c r="BO4" s="109" t="s">
        <v>11</v>
      </c>
      <c r="BP4" s="109" t="s">
        <v>12</v>
      </c>
      <c r="BQ4" s="109" t="s">
        <v>53</v>
      </c>
      <c r="BR4" s="109" t="s">
        <v>51</v>
      </c>
      <c r="BS4" s="120"/>
      <c r="BT4" s="120"/>
      <c r="BU4" s="109" t="s">
        <v>10</v>
      </c>
      <c r="BV4" s="109" t="s">
        <v>11</v>
      </c>
      <c r="BW4" s="109" t="s">
        <v>12</v>
      </c>
      <c r="BX4" s="109" t="s">
        <v>53</v>
      </c>
      <c r="BY4" s="109" t="s">
        <v>51</v>
      </c>
      <c r="BZ4" s="120"/>
      <c r="CA4" s="120"/>
      <c r="CB4" s="109" t="s">
        <v>10</v>
      </c>
      <c r="CC4" s="109" t="s">
        <v>11</v>
      </c>
      <c r="CD4" s="109" t="s">
        <v>12</v>
      </c>
      <c r="CE4" s="109" t="s">
        <v>53</v>
      </c>
      <c r="CF4" s="109" t="s">
        <v>51</v>
      </c>
      <c r="CG4" s="120"/>
      <c r="CH4" s="120"/>
      <c r="CI4" s="109" t="s">
        <v>10</v>
      </c>
      <c r="CJ4" s="109" t="s">
        <v>11</v>
      </c>
      <c r="CK4" s="109" t="s">
        <v>12</v>
      </c>
      <c r="CL4" s="109" t="s">
        <v>53</v>
      </c>
      <c r="CM4" s="109" t="s">
        <v>51</v>
      </c>
      <c r="CN4" s="120"/>
      <c r="CO4" s="120"/>
      <c r="CP4" s="109" t="s">
        <v>10</v>
      </c>
      <c r="CQ4" s="109" t="s">
        <v>11</v>
      </c>
      <c r="CR4" s="109" t="s">
        <v>12</v>
      </c>
      <c r="CS4" s="109" t="s">
        <v>53</v>
      </c>
      <c r="CT4" s="109" t="s">
        <v>51</v>
      </c>
      <c r="CU4" s="120"/>
      <c r="CV4" s="120"/>
      <c r="CW4" s="109" t="s">
        <v>10</v>
      </c>
      <c r="CX4" s="109" t="s">
        <v>11</v>
      </c>
      <c r="CY4" s="109" t="s">
        <v>99</v>
      </c>
      <c r="CZ4" s="109" t="s">
        <v>53</v>
      </c>
      <c r="DA4" s="109" t="s">
        <v>51</v>
      </c>
      <c r="DB4" s="120"/>
      <c r="DC4" s="109" t="s">
        <v>10</v>
      </c>
      <c r="DD4" s="109" t="s">
        <v>11</v>
      </c>
      <c r="DE4" s="109" t="s">
        <v>100</v>
      </c>
      <c r="DF4" s="109" t="s">
        <v>53</v>
      </c>
      <c r="DG4" s="109" t="s">
        <v>51</v>
      </c>
      <c r="DH4" s="120"/>
      <c r="DI4" s="120"/>
      <c r="DJ4" s="109" t="s">
        <v>10</v>
      </c>
      <c r="DK4" s="109" t="s">
        <v>11</v>
      </c>
      <c r="DL4" s="109" t="s">
        <v>100</v>
      </c>
      <c r="DM4" s="109" t="s">
        <v>53</v>
      </c>
      <c r="DN4" s="109" t="s">
        <v>51</v>
      </c>
      <c r="DO4" s="120"/>
      <c r="DP4" s="120"/>
      <c r="DQ4" s="109" t="s">
        <v>10</v>
      </c>
      <c r="DR4" s="109" t="s">
        <v>11</v>
      </c>
      <c r="DS4" s="109" t="s">
        <v>100</v>
      </c>
      <c r="DT4" s="109" t="s">
        <v>53</v>
      </c>
      <c r="DU4" s="109" t="s">
        <v>51</v>
      </c>
      <c r="DV4" s="120"/>
      <c r="DW4" s="120"/>
      <c r="DX4" s="109" t="s">
        <v>10</v>
      </c>
      <c r="DY4" s="109" t="s">
        <v>11</v>
      </c>
      <c r="DZ4" s="109" t="s">
        <v>100</v>
      </c>
      <c r="EA4" s="109" t="s">
        <v>53</v>
      </c>
      <c r="EB4" s="109" t="s">
        <v>51</v>
      </c>
      <c r="EC4" s="120"/>
      <c r="ED4" s="120"/>
      <c r="EE4" s="7" t="s">
        <v>10</v>
      </c>
      <c r="EF4" s="7" t="s">
        <v>11</v>
      </c>
      <c r="EG4" s="7" t="s">
        <v>99</v>
      </c>
      <c r="EH4" s="7" t="s">
        <v>53</v>
      </c>
      <c r="EI4" s="7" t="s">
        <v>51</v>
      </c>
      <c r="EJ4" s="120"/>
      <c r="EK4" s="7" t="s">
        <v>10</v>
      </c>
      <c r="EL4" s="7" t="s">
        <v>11</v>
      </c>
      <c r="EM4" s="7" t="s">
        <v>100</v>
      </c>
      <c r="EN4" s="7" t="s">
        <v>53</v>
      </c>
      <c r="EO4" s="7" t="s">
        <v>51</v>
      </c>
      <c r="EP4" s="120"/>
      <c r="EQ4" s="120"/>
      <c r="ER4" s="7" t="s">
        <v>10</v>
      </c>
      <c r="ES4" s="7" t="s">
        <v>11</v>
      </c>
      <c r="ET4" s="7" t="s">
        <v>100</v>
      </c>
      <c r="EU4" s="7" t="s">
        <v>53</v>
      </c>
      <c r="EV4" s="7" t="s">
        <v>51</v>
      </c>
      <c r="EW4" s="120"/>
      <c r="EX4" s="120"/>
      <c r="EY4" s="7" t="s">
        <v>10</v>
      </c>
      <c r="EZ4" s="7" t="s">
        <v>11</v>
      </c>
      <c r="FA4" s="7" t="s">
        <v>100</v>
      </c>
      <c r="FB4" s="7" t="s">
        <v>53</v>
      </c>
      <c r="FC4" s="7" t="s">
        <v>51</v>
      </c>
      <c r="FD4" s="120"/>
      <c r="FE4" s="120"/>
      <c r="FF4" s="7" t="s">
        <v>10</v>
      </c>
      <c r="FG4" s="7" t="s">
        <v>11</v>
      </c>
      <c r="FH4" s="7" t="s">
        <v>100</v>
      </c>
      <c r="FI4" s="7" t="s">
        <v>53</v>
      </c>
      <c r="FJ4" s="7" t="s">
        <v>51</v>
      </c>
      <c r="FK4" s="120"/>
      <c r="FL4" s="120"/>
      <c r="FM4" s="7" t="s">
        <v>10</v>
      </c>
      <c r="FN4" s="7" t="s">
        <v>11</v>
      </c>
      <c r="FO4" s="7" t="s">
        <v>100</v>
      </c>
      <c r="FP4" s="7" t="s">
        <v>53</v>
      </c>
      <c r="FQ4" s="7" t="s">
        <v>51</v>
      </c>
      <c r="FR4" s="120"/>
    </row>
    <row r="5" spans="2:174" s="19" customFormat="1" ht="57.75" customHeight="1">
      <c r="B5" s="132" t="s">
        <v>6</v>
      </c>
      <c r="C5" s="133"/>
      <c r="D5" s="9">
        <f aca="true" t="shared" si="0" ref="D5:I5">D8+D22+D38</f>
        <v>16051.3</v>
      </c>
      <c r="E5" s="9">
        <f t="shared" si="0"/>
        <v>0</v>
      </c>
      <c r="F5" s="9">
        <f t="shared" si="0"/>
        <v>741</v>
      </c>
      <c r="G5" s="9">
        <f t="shared" si="0"/>
        <v>6158.400000000001</v>
      </c>
      <c r="H5" s="9">
        <f t="shared" si="0"/>
        <v>8975.8</v>
      </c>
      <c r="I5" s="9">
        <f t="shared" si="0"/>
        <v>118.9</v>
      </c>
      <c r="J5" s="14" t="e">
        <f>D5/#REF!*100</f>
        <v>#REF!</v>
      </c>
      <c r="K5" s="9">
        <f aca="true" t="shared" si="1" ref="K5:V5">K8+K22+K38</f>
        <v>9891.79</v>
      </c>
      <c r="L5" s="9">
        <f t="shared" si="1"/>
        <v>0</v>
      </c>
      <c r="M5" s="9">
        <f t="shared" si="1"/>
        <v>1191</v>
      </c>
      <c r="N5" s="9">
        <f t="shared" si="1"/>
        <v>5837.09</v>
      </c>
      <c r="O5" s="9">
        <f t="shared" si="1"/>
        <v>1902.3</v>
      </c>
      <c r="P5" s="9">
        <f t="shared" si="1"/>
        <v>961.4</v>
      </c>
      <c r="Q5" s="9">
        <f t="shared" si="1"/>
        <v>1567.724</v>
      </c>
      <c r="R5" s="9">
        <f t="shared" si="1"/>
        <v>0</v>
      </c>
      <c r="S5" s="9">
        <f t="shared" si="1"/>
        <v>46</v>
      </c>
      <c r="T5" s="9">
        <f t="shared" si="1"/>
        <v>1209.7</v>
      </c>
      <c r="U5" s="9">
        <f t="shared" si="1"/>
        <v>259.724</v>
      </c>
      <c r="V5" s="9">
        <f t="shared" si="1"/>
        <v>52.3</v>
      </c>
      <c r="W5" s="14">
        <f>Q5/K5*100</f>
        <v>15.848739206958495</v>
      </c>
      <c r="X5" s="9">
        <f aca="true" t="shared" si="2" ref="X5:AC5">X8+X22+X38</f>
        <v>2777.342</v>
      </c>
      <c r="Y5" s="9">
        <f t="shared" si="2"/>
        <v>0</v>
      </c>
      <c r="Z5" s="9">
        <f t="shared" si="2"/>
        <v>49.6</v>
      </c>
      <c r="AA5" s="9">
        <f t="shared" si="2"/>
        <v>2253.8</v>
      </c>
      <c r="AB5" s="9">
        <f t="shared" si="2"/>
        <v>380.642</v>
      </c>
      <c r="AC5" s="9">
        <f t="shared" si="2"/>
        <v>93.3</v>
      </c>
      <c r="AD5" s="14">
        <f>X5/K5*100</f>
        <v>28.07724385576321</v>
      </c>
      <c r="AE5" s="9">
        <f aca="true" t="shared" si="3" ref="AE5:AJ5">AE8+AE22+AE38</f>
        <v>4987.200000000001</v>
      </c>
      <c r="AF5" s="9">
        <f t="shared" si="3"/>
        <v>0</v>
      </c>
      <c r="AG5" s="9">
        <f t="shared" si="3"/>
        <v>166</v>
      </c>
      <c r="AH5" s="9">
        <f t="shared" si="3"/>
        <v>3270.8</v>
      </c>
      <c r="AI5" s="9">
        <f t="shared" si="3"/>
        <v>912.7</v>
      </c>
      <c r="AJ5" s="9">
        <f t="shared" si="3"/>
        <v>637.7</v>
      </c>
      <c r="AK5" s="14">
        <f>AE5/K5*100</f>
        <v>50.4175685088341</v>
      </c>
      <c r="AL5" s="24">
        <f aca="true" t="shared" si="4" ref="AL5:AQ5">AL8+AL22+AL38</f>
        <v>8978.59</v>
      </c>
      <c r="AM5" s="24">
        <f t="shared" si="4"/>
        <v>0</v>
      </c>
      <c r="AN5" s="24">
        <f t="shared" si="4"/>
        <v>1153.1</v>
      </c>
      <c r="AO5" s="24">
        <f t="shared" si="4"/>
        <v>5659.49</v>
      </c>
      <c r="AP5" s="24">
        <f t="shared" si="4"/>
        <v>1266</v>
      </c>
      <c r="AQ5" s="24">
        <f t="shared" si="4"/>
        <v>900</v>
      </c>
      <c r="AR5" s="99">
        <f>AL5/K5*100</f>
        <v>90.76810162771348</v>
      </c>
      <c r="AS5" s="24">
        <f aca="true" t="shared" si="5" ref="AS5:BD5">AS8+AS22+AS38</f>
        <v>84258.25</v>
      </c>
      <c r="AT5" s="24">
        <f t="shared" si="5"/>
        <v>0</v>
      </c>
      <c r="AU5" s="24">
        <f t="shared" si="5"/>
        <v>66217.3</v>
      </c>
      <c r="AV5" s="24">
        <f t="shared" si="5"/>
        <v>8435.619999999999</v>
      </c>
      <c r="AW5" s="24">
        <f t="shared" si="5"/>
        <v>1961.9</v>
      </c>
      <c r="AX5" s="24">
        <f t="shared" si="5"/>
        <v>7643.43</v>
      </c>
      <c r="AY5" s="24">
        <f t="shared" si="5"/>
        <v>1567.724</v>
      </c>
      <c r="AZ5" s="24">
        <f t="shared" si="5"/>
        <v>0</v>
      </c>
      <c r="BA5" s="24">
        <f t="shared" si="5"/>
        <v>46</v>
      </c>
      <c r="BB5" s="24">
        <f t="shared" si="5"/>
        <v>1209.7</v>
      </c>
      <c r="BC5" s="24">
        <f t="shared" si="5"/>
        <v>259.724</v>
      </c>
      <c r="BD5" s="24">
        <f t="shared" si="5"/>
        <v>52.3</v>
      </c>
      <c r="BE5" s="99">
        <f>AY5/AS5*100</f>
        <v>1.8606178030044533</v>
      </c>
      <c r="BF5" s="24">
        <f aca="true" t="shared" si="6" ref="BF5:BK5">BF8+BF22+BF38</f>
        <v>2777.342</v>
      </c>
      <c r="BG5" s="24">
        <f t="shared" si="6"/>
        <v>0</v>
      </c>
      <c r="BH5" s="24">
        <f t="shared" si="6"/>
        <v>49.6</v>
      </c>
      <c r="BI5" s="24">
        <f t="shared" si="6"/>
        <v>2253.8</v>
      </c>
      <c r="BJ5" s="24">
        <f t="shared" si="6"/>
        <v>380.642</v>
      </c>
      <c r="BK5" s="24">
        <f t="shared" si="6"/>
        <v>93.3</v>
      </c>
      <c r="BL5" s="99">
        <f>BF5/AS5*100</f>
        <v>3.2962255921526977</v>
      </c>
      <c r="BM5" s="24">
        <f aca="true" t="shared" si="7" ref="BM5:BR5">BM8+BM22+BM38</f>
        <v>4987.200000000001</v>
      </c>
      <c r="BN5" s="24">
        <f t="shared" si="7"/>
        <v>0</v>
      </c>
      <c r="BO5" s="24">
        <f t="shared" si="7"/>
        <v>166</v>
      </c>
      <c r="BP5" s="24">
        <f t="shared" si="7"/>
        <v>3270.8</v>
      </c>
      <c r="BQ5" s="24">
        <f t="shared" si="7"/>
        <v>912.7</v>
      </c>
      <c r="BR5" s="24">
        <f t="shared" si="7"/>
        <v>637.7</v>
      </c>
      <c r="BS5" s="99">
        <f>BM5/AS5*100</f>
        <v>5.91894562253548</v>
      </c>
      <c r="BT5" s="24">
        <f aca="true" t="shared" si="8" ref="BT5:BY5">BT8+BT22+BT38</f>
        <v>1789.39</v>
      </c>
      <c r="BU5" s="24">
        <f t="shared" si="8"/>
        <v>0</v>
      </c>
      <c r="BV5" s="24">
        <f t="shared" si="8"/>
        <v>2.2</v>
      </c>
      <c r="BW5" s="24">
        <f t="shared" si="8"/>
        <v>1552.22</v>
      </c>
      <c r="BX5" s="24">
        <f t="shared" si="8"/>
        <v>146.74</v>
      </c>
      <c r="BY5" s="24">
        <f t="shared" si="8"/>
        <v>88.23</v>
      </c>
      <c r="BZ5" s="99">
        <f>BT5/AS5*100</f>
        <v>2.1236970860420197</v>
      </c>
      <c r="CA5" s="24">
        <f aca="true" t="shared" si="9" ref="CA5:CF5">CA8+CA22+CA38</f>
        <v>4435.89</v>
      </c>
      <c r="CB5" s="24">
        <f t="shared" si="9"/>
        <v>0</v>
      </c>
      <c r="CC5" s="24">
        <f t="shared" si="9"/>
        <v>10.6</v>
      </c>
      <c r="CD5" s="24">
        <f t="shared" si="9"/>
        <v>3811.6700000000005</v>
      </c>
      <c r="CE5" s="24">
        <f t="shared" si="9"/>
        <v>400.81</v>
      </c>
      <c r="CF5" s="24">
        <f t="shared" si="9"/>
        <v>212.81</v>
      </c>
      <c r="CG5" s="99">
        <f>CA5/AS5*100</f>
        <v>5.264635807176153</v>
      </c>
      <c r="CH5" s="24">
        <f aca="true" t="shared" si="10" ref="CH5:CM5">CH8+CH22+CH38</f>
        <v>9969.07</v>
      </c>
      <c r="CI5" s="24">
        <f t="shared" si="10"/>
        <v>0</v>
      </c>
      <c r="CJ5" s="24">
        <f t="shared" si="10"/>
        <v>2267.2</v>
      </c>
      <c r="CK5" s="24">
        <f t="shared" si="10"/>
        <v>5571.960000000001</v>
      </c>
      <c r="CL5" s="24">
        <f t="shared" si="10"/>
        <v>1623.1</v>
      </c>
      <c r="CM5" s="24">
        <f t="shared" si="10"/>
        <v>506.80999999999995</v>
      </c>
      <c r="CN5" s="99">
        <f>CH5/AS5*100</f>
        <v>11.83156545501479</v>
      </c>
      <c r="CO5" s="24">
        <f aca="true" t="shared" si="11" ref="CO5:CT5">CO8+CO22+CO38</f>
        <v>83724.01</v>
      </c>
      <c r="CP5" s="24">
        <f t="shared" si="11"/>
        <v>0</v>
      </c>
      <c r="CQ5" s="24">
        <f t="shared" si="11"/>
        <v>66090</v>
      </c>
      <c r="CR5" s="24">
        <f t="shared" si="11"/>
        <v>8100.209999999999</v>
      </c>
      <c r="CS5" s="24">
        <f t="shared" si="11"/>
        <v>1944.9</v>
      </c>
      <c r="CT5" s="24">
        <f t="shared" si="11"/>
        <v>7588.9</v>
      </c>
      <c r="CU5" s="99">
        <f>CO5/AS5*100</f>
        <v>99.36594932840404</v>
      </c>
      <c r="CV5" s="24">
        <f aca="true" t="shared" si="12" ref="CV5:DG5">CV8+CV22+CV38</f>
        <v>109244.20000000001</v>
      </c>
      <c r="CW5" s="24">
        <f t="shared" si="12"/>
        <v>0</v>
      </c>
      <c r="CX5" s="24">
        <f t="shared" si="12"/>
        <v>87185.1</v>
      </c>
      <c r="CY5" s="24">
        <f t="shared" si="12"/>
        <v>9024.61</v>
      </c>
      <c r="CZ5" s="24">
        <f t="shared" si="12"/>
        <v>4409.19</v>
      </c>
      <c r="DA5" s="24">
        <f t="shared" si="12"/>
        <v>8625.3</v>
      </c>
      <c r="DB5" s="24">
        <f t="shared" si="12"/>
        <v>2600.8199999999997</v>
      </c>
      <c r="DC5" s="24">
        <f t="shared" si="12"/>
        <v>0</v>
      </c>
      <c r="DD5" s="24">
        <f t="shared" si="12"/>
        <v>177.5</v>
      </c>
      <c r="DE5" s="24">
        <f t="shared" si="12"/>
        <v>2053.32</v>
      </c>
      <c r="DF5" s="24">
        <f t="shared" si="12"/>
        <v>258</v>
      </c>
      <c r="DG5" s="24">
        <f t="shared" si="12"/>
        <v>112</v>
      </c>
      <c r="DH5" s="99">
        <f>DB5/CV5*100</f>
        <v>2.3807396639821605</v>
      </c>
      <c r="DI5" s="24">
        <f aca="true" t="shared" si="13" ref="DI5:DN5">DI8+DI22+DI38</f>
        <v>6499.71</v>
      </c>
      <c r="DJ5" s="24">
        <f t="shared" si="13"/>
        <v>0</v>
      </c>
      <c r="DK5" s="24">
        <f t="shared" si="13"/>
        <v>335.90000000000003</v>
      </c>
      <c r="DL5" s="24">
        <f t="shared" si="13"/>
        <v>4922.1</v>
      </c>
      <c r="DM5" s="24">
        <f t="shared" si="13"/>
        <v>1115.5099999999998</v>
      </c>
      <c r="DN5" s="24">
        <f t="shared" si="13"/>
        <v>126.2</v>
      </c>
      <c r="DO5" s="99">
        <f>DI5/CV5*100</f>
        <v>5.949707169808557</v>
      </c>
      <c r="DP5" s="24">
        <f aca="true" t="shared" si="14" ref="DP5:DU5">DP8+DP22+DP38</f>
        <v>9527.240000000002</v>
      </c>
      <c r="DQ5" s="24">
        <f t="shared" si="14"/>
        <v>0</v>
      </c>
      <c r="DR5" s="24">
        <f t="shared" si="14"/>
        <v>1185.9</v>
      </c>
      <c r="DS5" s="24">
        <f t="shared" si="14"/>
        <v>6723.700000000001</v>
      </c>
      <c r="DT5" s="24">
        <f t="shared" si="14"/>
        <v>1483.54</v>
      </c>
      <c r="DU5" s="24">
        <f t="shared" si="14"/>
        <v>134.1</v>
      </c>
      <c r="DV5" s="99">
        <f>DP5/CV5*100</f>
        <v>8.721048806252416</v>
      </c>
      <c r="DW5" s="24">
        <f aca="true" t="shared" si="15" ref="DW5:EB5">DW8+DW22+DW38</f>
        <v>106958.85</v>
      </c>
      <c r="DX5" s="24">
        <f t="shared" si="15"/>
        <v>0</v>
      </c>
      <c r="DY5" s="24">
        <f t="shared" si="15"/>
        <v>87169.7</v>
      </c>
      <c r="DZ5" s="24">
        <f t="shared" si="15"/>
        <v>8861.410000000002</v>
      </c>
      <c r="EA5" s="24">
        <f t="shared" si="15"/>
        <v>2320.14</v>
      </c>
      <c r="EB5" s="24">
        <f t="shared" si="15"/>
        <v>8607.6</v>
      </c>
      <c r="EC5" s="99">
        <f>DW5/CV5*100</f>
        <v>97.90803539226796</v>
      </c>
      <c r="ED5" s="9">
        <f aca="true" t="shared" si="16" ref="ED5:EO5">ED8+ED22+ED38</f>
        <v>8517.15</v>
      </c>
      <c r="EE5" s="9">
        <f t="shared" si="16"/>
        <v>0</v>
      </c>
      <c r="EF5" s="9">
        <f t="shared" si="16"/>
        <v>1003.55</v>
      </c>
      <c r="EG5" s="9">
        <f t="shared" si="16"/>
        <v>5064.5</v>
      </c>
      <c r="EH5" s="9">
        <f t="shared" si="16"/>
        <v>2290</v>
      </c>
      <c r="EI5" s="9">
        <f t="shared" si="16"/>
        <v>159.1</v>
      </c>
      <c r="EJ5" s="9">
        <f t="shared" si="16"/>
        <v>2600.8199999999997</v>
      </c>
      <c r="EK5" s="9">
        <f t="shared" si="16"/>
        <v>0</v>
      </c>
      <c r="EL5" s="9">
        <f t="shared" si="16"/>
        <v>177.5</v>
      </c>
      <c r="EM5" s="9">
        <f t="shared" si="16"/>
        <v>2053.32</v>
      </c>
      <c r="EN5" s="9">
        <f t="shared" si="16"/>
        <v>258</v>
      </c>
      <c r="EO5" s="9">
        <f t="shared" si="16"/>
        <v>112</v>
      </c>
      <c r="EP5" s="14">
        <f>EJ5/ED5*100</f>
        <v>30.536270935700323</v>
      </c>
      <c r="EQ5" s="9">
        <f aca="true" t="shared" si="17" ref="EQ5:EV5">EQ8+EQ22+EQ38</f>
        <v>6499.71</v>
      </c>
      <c r="ER5" s="9">
        <f t="shared" si="17"/>
        <v>0</v>
      </c>
      <c r="ES5" s="9">
        <f t="shared" si="17"/>
        <v>335.90000000000003</v>
      </c>
      <c r="ET5" s="9">
        <f t="shared" si="17"/>
        <v>4922.1</v>
      </c>
      <c r="EU5" s="9">
        <f t="shared" si="17"/>
        <v>1115.5099999999998</v>
      </c>
      <c r="EV5" s="9">
        <f t="shared" si="17"/>
        <v>126.2</v>
      </c>
      <c r="EW5" s="14">
        <f>EQ5/ED5*100</f>
        <v>76.31320336027898</v>
      </c>
      <c r="EX5" s="9">
        <f aca="true" t="shared" si="18" ref="EX5:FC5">EX8+EX22+EX38</f>
        <v>9527.240000000002</v>
      </c>
      <c r="EY5" s="9">
        <f t="shared" si="18"/>
        <v>0</v>
      </c>
      <c r="EZ5" s="9">
        <f t="shared" si="18"/>
        <v>1185.9</v>
      </c>
      <c r="FA5" s="9">
        <f t="shared" si="18"/>
        <v>6723.700000000001</v>
      </c>
      <c r="FB5" s="9">
        <f t="shared" si="18"/>
        <v>1483.54</v>
      </c>
      <c r="FC5" s="9">
        <f t="shared" si="18"/>
        <v>134.1</v>
      </c>
      <c r="FD5" s="14">
        <f>EX5/ED5*100</f>
        <v>111.85948351267739</v>
      </c>
      <c r="FE5" s="9">
        <f aca="true" t="shared" si="19" ref="FE5:FJ5">FE8+FE22+FE38</f>
        <v>3293.0999999999995</v>
      </c>
      <c r="FF5" s="9">
        <f t="shared" si="19"/>
        <v>0</v>
      </c>
      <c r="FG5" s="9">
        <f t="shared" si="19"/>
        <v>157.9</v>
      </c>
      <c r="FH5" s="9">
        <f t="shared" si="19"/>
        <v>2603.7999999999997</v>
      </c>
      <c r="FI5" s="9">
        <f t="shared" si="19"/>
        <v>428.29999999999995</v>
      </c>
      <c r="FJ5" s="9">
        <f t="shared" si="19"/>
        <v>103.1</v>
      </c>
      <c r="FK5" s="14">
        <f>FE5/ED5*100</f>
        <v>38.664341945369046</v>
      </c>
      <c r="FL5" s="9">
        <f aca="true" t="shared" si="20" ref="FL5:FQ5">FL8+FL22+FL38</f>
        <v>5734.14</v>
      </c>
      <c r="FM5" s="9">
        <f t="shared" si="20"/>
        <v>0</v>
      </c>
      <c r="FN5" s="9">
        <f t="shared" si="20"/>
        <v>571</v>
      </c>
      <c r="FO5" s="9">
        <f t="shared" si="20"/>
        <v>4252.8</v>
      </c>
      <c r="FP5" s="9">
        <f t="shared" si="20"/>
        <v>779.14</v>
      </c>
      <c r="FQ5" s="9">
        <f t="shared" si="20"/>
        <v>131.2</v>
      </c>
      <c r="FR5" s="14">
        <f>FL5/ED5*100</f>
        <v>67.32463323999227</v>
      </c>
    </row>
    <row r="6" spans="2:174" s="20" customFormat="1" ht="36.75" customHeight="1">
      <c r="B6" s="126" t="s">
        <v>87</v>
      </c>
      <c r="C6" s="127"/>
      <c r="D6" s="24"/>
      <c r="E6" s="24"/>
      <c r="F6" s="24"/>
      <c r="G6" s="24"/>
      <c r="H6" s="24"/>
      <c r="I6" s="24"/>
      <c r="J6" s="99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99"/>
      <c r="X6" s="24"/>
      <c r="Y6" s="24"/>
      <c r="Z6" s="24"/>
      <c r="AA6" s="24"/>
      <c r="AB6" s="24"/>
      <c r="AC6" s="24"/>
      <c r="AD6" s="99"/>
      <c r="AE6" s="24"/>
      <c r="AF6" s="24"/>
      <c r="AG6" s="24"/>
      <c r="AH6" s="24"/>
      <c r="AI6" s="24"/>
      <c r="AJ6" s="24"/>
      <c r="AK6" s="99"/>
      <c r="AL6" s="24"/>
      <c r="AM6" s="24"/>
      <c r="AN6" s="24"/>
      <c r="AO6" s="24"/>
      <c r="AP6" s="24"/>
      <c r="AQ6" s="24"/>
      <c r="AR6" s="99"/>
      <c r="AS6" s="24">
        <f>AU6+AX6</f>
        <v>70162.8</v>
      </c>
      <c r="AT6" s="24"/>
      <c r="AU6" s="24">
        <v>63266.5</v>
      </c>
      <c r="AV6" s="24"/>
      <c r="AW6" s="24"/>
      <c r="AX6" s="24">
        <v>6896.3</v>
      </c>
      <c r="AY6" s="24"/>
      <c r="AZ6" s="24"/>
      <c r="BA6" s="24"/>
      <c r="BB6" s="24"/>
      <c r="BC6" s="24"/>
      <c r="BD6" s="24"/>
      <c r="BE6" s="99"/>
      <c r="BF6" s="24"/>
      <c r="BG6" s="24"/>
      <c r="BH6" s="24"/>
      <c r="BI6" s="24"/>
      <c r="BJ6" s="24"/>
      <c r="BK6" s="24"/>
      <c r="BL6" s="99"/>
      <c r="BM6" s="24"/>
      <c r="BN6" s="24"/>
      <c r="BO6" s="24"/>
      <c r="BP6" s="24"/>
      <c r="BQ6" s="24"/>
      <c r="BR6" s="24"/>
      <c r="BS6" s="99"/>
      <c r="BT6" s="24"/>
      <c r="BU6" s="24"/>
      <c r="BV6" s="24"/>
      <c r="BW6" s="24"/>
      <c r="BX6" s="24"/>
      <c r="BY6" s="24"/>
      <c r="BZ6" s="99"/>
      <c r="CA6" s="24"/>
      <c r="CB6" s="24"/>
      <c r="CC6" s="24"/>
      <c r="CD6" s="24"/>
      <c r="CE6" s="24"/>
      <c r="CF6" s="24"/>
      <c r="CG6" s="99"/>
      <c r="CH6" s="24"/>
      <c r="CI6" s="24"/>
      <c r="CJ6" s="24"/>
      <c r="CK6" s="24"/>
      <c r="CL6" s="24"/>
      <c r="CM6" s="24"/>
      <c r="CN6" s="99"/>
      <c r="CO6" s="24">
        <f>CQ6+CT6</f>
        <v>70162.8</v>
      </c>
      <c r="CP6" s="24"/>
      <c r="CQ6" s="24">
        <v>63266.5</v>
      </c>
      <c r="CR6" s="24"/>
      <c r="CS6" s="24"/>
      <c r="CT6" s="24">
        <v>6896.3</v>
      </c>
      <c r="CU6" s="99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99"/>
      <c r="DI6" s="24"/>
      <c r="DJ6" s="24"/>
      <c r="DK6" s="24"/>
      <c r="DL6" s="24"/>
      <c r="DM6" s="24"/>
      <c r="DN6" s="24"/>
      <c r="DO6" s="99"/>
      <c r="DP6" s="24"/>
      <c r="DQ6" s="24"/>
      <c r="DR6" s="24"/>
      <c r="DS6" s="24"/>
      <c r="DT6" s="24"/>
      <c r="DU6" s="24"/>
      <c r="DV6" s="99"/>
      <c r="DW6" s="24"/>
      <c r="DX6" s="24"/>
      <c r="DY6" s="24"/>
      <c r="DZ6" s="24"/>
      <c r="EA6" s="24"/>
      <c r="EB6" s="24"/>
      <c r="EC6" s="99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14"/>
      <c r="EQ6" s="24"/>
      <c r="ER6" s="24"/>
      <c r="ES6" s="24"/>
      <c r="ET6" s="24"/>
      <c r="EU6" s="24"/>
      <c r="EV6" s="24"/>
      <c r="EW6" s="14"/>
      <c r="EX6" s="24"/>
      <c r="EY6" s="24"/>
      <c r="EZ6" s="24"/>
      <c r="FA6" s="24"/>
      <c r="FB6" s="24"/>
      <c r="FC6" s="24"/>
      <c r="FD6" s="14"/>
      <c r="FE6" s="24"/>
      <c r="FF6" s="24"/>
      <c r="FG6" s="24"/>
      <c r="FH6" s="24"/>
      <c r="FI6" s="24"/>
      <c r="FJ6" s="24"/>
      <c r="FK6" s="14"/>
      <c r="FL6" s="24"/>
      <c r="FM6" s="24"/>
      <c r="FN6" s="24"/>
      <c r="FO6" s="24"/>
      <c r="FP6" s="24"/>
      <c r="FQ6" s="24"/>
      <c r="FR6" s="14"/>
    </row>
    <row r="7" spans="2:174" s="20" customFormat="1" ht="19.5" customHeight="1">
      <c r="B7" s="126" t="s">
        <v>7</v>
      </c>
      <c r="C7" s="127"/>
      <c r="D7" s="36"/>
      <c r="E7" s="36"/>
      <c r="F7" s="36"/>
      <c r="G7" s="36"/>
      <c r="H7" s="36"/>
      <c r="I7" s="36"/>
      <c r="J7" s="99"/>
      <c r="K7" s="26"/>
      <c r="L7" s="36"/>
      <c r="M7" s="36"/>
      <c r="N7" s="36"/>
      <c r="O7" s="36"/>
      <c r="P7" s="36"/>
      <c r="Q7" s="26"/>
      <c r="R7" s="36"/>
      <c r="S7" s="36"/>
      <c r="T7" s="36"/>
      <c r="U7" s="36"/>
      <c r="V7" s="36"/>
      <c r="W7" s="14"/>
      <c r="X7" s="26"/>
      <c r="Y7" s="36"/>
      <c r="Z7" s="36"/>
      <c r="AA7" s="36"/>
      <c r="AB7" s="36"/>
      <c r="AC7" s="36"/>
      <c r="AD7" s="14"/>
      <c r="AE7" s="26"/>
      <c r="AF7" s="36"/>
      <c r="AG7" s="36"/>
      <c r="AH7" s="36"/>
      <c r="AI7" s="36"/>
      <c r="AJ7" s="36"/>
      <c r="AK7" s="14"/>
      <c r="AL7" s="36"/>
      <c r="AM7" s="36"/>
      <c r="AN7" s="36"/>
      <c r="AO7" s="36"/>
      <c r="AP7" s="36"/>
      <c r="AQ7" s="36"/>
      <c r="AR7" s="99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99"/>
      <c r="BF7" s="36"/>
      <c r="BG7" s="36"/>
      <c r="BH7" s="36"/>
      <c r="BI7" s="36"/>
      <c r="BJ7" s="36"/>
      <c r="BK7" s="36"/>
      <c r="BL7" s="99"/>
      <c r="BM7" s="36"/>
      <c r="BN7" s="36"/>
      <c r="BO7" s="36"/>
      <c r="BP7" s="36"/>
      <c r="BQ7" s="36"/>
      <c r="BR7" s="36"/>
      <c r="BS7" s="99"/>
      <c r="BT7" s="36"/>
      <c r="BU7" s="36"/>
      <c r="BV7" s="36"/>
      <c r="BW7" s="36"/>
      <c r="BX7" s="36"/>
      <c r="BY7" s="36"/>
      <c r="BZ7" s="99"/>
      <c r="CA7" s="36"/>
      <c r="CB7" s="36"/>
      <c r="CC7" s="36"/>
      <c r="CD7" s="36"/>
      <c r="CE7" s="36"/>
      <c r="CF7" s="36"/>
      <c r="CG7" s="99"/>
      <c r="CH7" s="36"/>
      <c r="CI7" s="36"/>
      <c r="CJ7" s="36"/>
      <c r="CK7" s="36"/>
      <c r="CL7" s="36"/>
      <c r="CM7" s="36"/>
      <c r="CN7" s="99"/>
      <c r="CO7" s="36"/>
      <c r="CP7" s="36"/>
      <c r="CQ7" s="36"/>
      <c r="CR7" s="36"/>
      <c r="CS7" s="36"/>
      <c r="CT7" s="36"/>
      <c r="CU7" s="99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99"/>
      <c r="DI7" s="36"/>
      <c r="DJ7" s="36"/>
      <c r="DK7" s="36"/>
      <c r="DL7" s="36"/>
      <c r="DM7" s="36"/>
      <c r="DN7" s="36"/>
      <c r="DO7" s="99"/>
      <c r="DP7" s="36"/>
      <c r="DQ7" s="36"/>
      <c r="DR7" s="36"/>
      <c r="DS7" s="36"/>
      <c r="DT7" s="36"/>
      <c r="DU7" s="36"/>
      <c r="DV7" s="99"/>
      <c r="DW7" s="36"/>
      <c r="DX7" s="36"/>
      <c r="DY7" s="36"/>
      <c r="DZ7" s="36"/>
      <c r="EA7" s="36"/>
      <c r="EB7" s="36"/>
      <c r="EC7" s="99"/>
      <c r="ED7" s="26"/>
      <c r="EE7" s="36"/>
      <c r="EF7" s="36"/>
      <c r="EG7" s="36"/>
      <c r="EH7" s="36"/>
      <c r="EI7" s="36"/>
      <c r="EJ7" s="26"/>
      <c r="EK7" s="36"/>
      <c r="EL7" s="36"/>
      <c r="EM7" s="36"/>
      <c r="EN7" s="36"/>
      <c r="EO7" s="36"/>
      <c r="EP7" s="14"/>
      <c r="EQ7" s="26"/>
      <c r="ER7" s="36"/>
      <c r="ES7" s="36"/>
      <c r="ET7" s="36"/>
      <c r="EU7" s="36"/>
      <c r="EV7" s="36"/>
      <c r="EW7" s="14"/>
      <c r="EX7" s="26"/>
      <c r="EY7" s="36"/>
      <c r="EZ7" s="36"/>
      <c r="FA7" s="36"/>
      <c r="FB7" s="36"/>
      <c r="FC7" s="36"/>
      <c r="FD7" s="14"/>
      <c r="FE7" s="26"/>
      <c r="FF7" s="36"/>
      <c r="FG7" s="36"/>
      <c r="FH7" s="36"/>
      <c r="FI7" s="36"/>
      <c r="FJ7" s="36"/>
      <c r="FK7" s="14"/>
      <c r="FL7" s="26"/>
      <c r="FM7" s="36"/>
      <c r="FN7" s="36"/>
      <c r="FO7" s="36"/>
      <c r="FP7" s="36"/>
      <c r="FQ7" s="36"/>
      <c r="FR7" s="14"/>
    </row>
    <row r="8" spans="2:174" s="16" customFormat="1" ht="82.5" customHeight="1">
      <c r="B8" s="128" t="s">
        <v>9</v>
      </c>
      <c r="C8" s="129"/>
      <c r="D8" s="10">
        <f aca="true" t="shared" si="21" ref="D8:I8">SUM(D9:D19)</f>
        <v>9039</v>
      </c>
      <c r="E8" s="10">
        <f t="shared" si="21"/>
        <v>0</v>
      </c>
      <c r="F8" s="10">
        <f t="shared" si="21"/>
        <v>0</v>
      </c>
      <c r="G8" s="10">
        <f t="shared" si="21"/>
        <v>6</v>
      </c>
      <c r="H8" s="10">
        <f t="shared" si="21"/>
        <v>8975.8</v>
      </c>
      <c r="I8" s="10">
        <f t="shared" si="21"/>
        <v>0</v>
      </c>
      <c r="J8" s="14" t="e">
        <f>D8/#REF!*100</f>
        <v>#REF!</v>
      </c>
      <c r="K8" s="10">
        <f aca="true" t="shared" si="22" ref="K8:V8">SUM(K9:K19)</f>
        <v>1902.3</v>
      </c>
      <c r="L8" s="10">
        <f t="shared" si="22"/>
        <v>0</v>
      </c>
      <c r="M8" s="10">
        <f t="shared" si="22"/>
        <v>0</v>
      </c>
      <c r="N8" s="10">
        <f t="shared" si="22"/>
        <v>0</v>
      </c>
      <c r="O8" s="10">
        <f t="shared" si="22"/>
        <v>1902.3</v>
      </c>
      <c r="P8" s="10">
        <f t="shared" si="22"/>
        <v>0</v>
      </c>
      <c r="Q8" s="10">
        <f t="shared" si="22"/>
        <v>259.724</v>
      </c>
      <c r="R8" s="10">
        <f t="shared" si="22"/>
        <v>0</v>
      </c>
      <c r="S8" s="10">
        <f t="shared" si="22"/>
        <v>0</v>
      </c>
      <c r="T8" s="10">
        <f t="shared" si="22"/>
        <v>0</v>
      </c>
      <c r="U8" s="10">
        <f t="shared" si="22"/>
        <v>259.724</v>
      </c>
      <c r="V8" s="10">
        <f t="shared" si="22"/>
        <v>0</v>
      </c>
      <c r="W8" s="14">
        <f aca="true" t="shared" si="23" ref="W8:W19">Q8/K8*100</f>
        <v>13.653156705041267</v>
      </c>
      <c r="X8" s="10">
        <f aca="true" t="shared" si="24" ref="X8:AC8">SUM(X9:X19)</f>
        <v>380.642</v>
      </c>
      <c r="Y8" s="10">
        <f t="shared" si="24"/>
        <v>0</v>
      </c>
      <c r="Z8" s="10">
        <f t="shared" si="24"/>
        <v>0</v>
      </c>
      <c r="AA8" s="10">
        <f t="shared" si="24"/>
        <v>0</v>
      </c>
      <c r="AB8" s="10">
        <f t="shared" si="24"/>
        <v>380.642</v>
      </c>
      <c r="AC8" s="10">
        <f t="shared" si="24"/>
        <v>0</v>
      </c>
      <c r="AD8" s="14">
        <f aca="true" t="shared" si="25" ref="AD8:AD19">X8/K8*100</f>
        <v>20.009567365820324</v>
      </c>
      <c r="AE8" s="10">
        <f aca="true" t="shared" si="26" ref="AE8:AJ8">SUM(AE9:AE19)</f>
        <v>912.7</v>
      </c>
      <c r="AF8" s="10">
        <f t="shared" si="26"/>
        <v>0</v>
      </c>
      <c r="AG8" s="10">
        <f t="shared" si="26"/>
        <v>0</v>
      </c>
      <c r="AH8" s="10">
        <f t="shared" si="26"/>
        <v>0</v>
      </c>
      <c r="AI8" s="10">
        <f t="shared" si="26"/>
        <v>912.7</v>
      </c>
      <c r="AJ8" s="10">
        <f t="shared" si="26"/>
        <v>0</v>
      </c>
      <c r="AK8" s="14">
        <f aca="true" t="shared" si="27" ref="AK8:AK19">AE8/K8*100</f>
        <v>47.97876255059665</v>
      </c>
      <c r="AL8" s="31">
        <f aca="true" t="shared" si="28" ref="AL8:AQ8">SUM(AL9:AL19)</f>
        <v>1266</v>
      </c>
      <c r="AM8" s="31">
        <f t="shared" si="28"/>
        <v>0</v>
      </c>
      <c r="AN8" s="31">
        <f t="shared" si="28"/>
        <v>0</v>
      </c>
      <c r="AO8" s="31">
        <f t="shared" si="28"/>
        <v>0</v>
      </c>
      <c r="AP8" s="31">
        <f t="shared" si="28"/>
        <v>1266</v>
      </c>
      <c r="AQ8" s="31">
        <f t="shared" si="28"/>
        <v>0</v>
      </c>
      <c r="AR8" s="99">
        <f aca="true" t="shared" si="29" ref="AR8:AR15">AL8/K8*100</f>
        <v>66.55101718971771</v>
      </c>
      <c r="AS8" s="31">
        <f aca="true" t="shared" si="30" ref="AS8:BD8">SUM(AS9:AS19)</f>
        <v>72124.7</v>
      </c>
      <c r="AT8" s="31">
        <f t="shared" si="30"/>
        <v>0</v>
      </c>
      <c r="AU8" s="31">
        <f t="shared" si="30"/>
        <v>63266.5</v>
      </c>
      <c r="AV8" s="31">
        <f t="shared" si="30"/>
        <v>0</v>
      </c>
      <c r="AW8" s="31">
        <f t="shared" si="30"/>
        <v>1961.9</v>
      </c>
      <c r="AX8" s="31">
        <f t="shared" si="30"/>
        <v>6896.3</v>
      </c>
      <c r="AY8" s="31">
        <f t="shared" si="30"/>
        <v>259.724</v>
      </c>
      <c r="AZ8" s="31">
        <f t="shared" si="30"/>
        <v>0</v>
      </c>
      <c r="BA8" s="31">
        <f t="shared" si="30"/>
        <v>0</v>
      </c>
      <c r="BB8" s="31">
        <f t="shared" si="30"/>
        <v>0</v>
      </c>
      <c r="BC8" s="31">
        <f t="shared" si="30"/>
        <v>259.724</v>
      </c>
      <c r="BD8" s="31">
        <f t="shared" si="30"/>
        <v>0</v>
      </c>
      <c r="BE8" s="99">
        <f>AY8/AS8*100</f>
        <v>0.360104097486714</v>
      </c>
      <c r="BF8" s="31">
        <f aca="true" t="shared" si="31" ref="BF8:BK8">SUM(BF9:BF19)</f>
        <v>380.642</v>
      </c>
      <c r="BG8" s="31">
        <f t="shared" si="31"/>
        <v>0</v>
      </c>
      <c r="BH8" s="31">
        <f t="shared" si="31"/>
        <v>0</v>
      </c>
      <c r="BI8" s="31">
        <f t="shared" si="31"/>
        <v>0</v>
      </c>
      <c r="BJ8" s="31">
        <f t="shared" si="31"/>
        <v>380.642</v>
      </c>
      <c r="BK8" s="31">
        <f t="shared" si="31"/>
        <v>0</v>
      </c>
      <c r="BL8" s="99">
        <f aca="true" t="shared" si="32" ref="BL8:BL19">BF8/AS8*100</f>
        <v>0.5277554014089487</v>
      </c>
      <c r="BM8" s="31">
        <f aca="true" t="shared" si="33" ref="BM8:BR8">SUM(BM9:BM19)</f>
        <v>912.7</v>
      </c>
      <c r="BN8" s="31">
        <f t="shared" si="33"/>
        <v>0</v>
      </c>
      <c r="BO8" s="31">
        <f t="shared" si="33"/>
        <v>0</v>
      </c>
      <c r="BP8" s="31">
        <f t="shared" si="33"/>
        <v>0</v>
      </c>
      <c r="BQ8" s="31">
        <f t="shared" si="33"/>
        <v>912.7</v>
      </c>
      <c r="BR8" s="31">
        <f t="shared" si="33"/>
        <v>0</v>
      </c>
      <c r="BS8" s="99">
        <f aca="true" t="shared" si="34" ref="BS8:BS19">BM8/AS8*100</f>
        <v>1.265447204633087</v>
      </c>
      <c r="BT8" s="31">
        <f aca="true" t="shared" si="35" ref="BT8:BY8">SUM(BT9:BT19)</f>
        <v>146.74</v>
      </c>
      <c r="BU8" s="31">
        <f t="shared" si="35"/>
        <v>0</v>
      </c>
      <c r="BV8" s="31">
        <f t="shared" si="35"/>
        <v>0</v>
      </c>
      <c r="BW8" s="31">
        <f t="shared" si="35"/>
        <v>0</v>
      </c>
      <c r="BX8" s="31">
        <f t="shared" si="35"/>
        <v>146.74</v>
      </c>
      <c r="BY8" s="31">
        <f t="shared" si="35"/>
        <v>0</v>
      </c>
      <c r="BZ8" s="99">
        <f aca="true" t="shared" si="36" ref="BZ8:BZ19">BT8/AS8*100</f>
        <v>0.20345318594046147</v>
      </c>
      <c r="CA8" s="31">
        <f aca="true" t="shared" si="37" ref="CA8:CF8">SUM(CA9:CA19)</f>
        <v>400.81</v>
      </c>
      <c r="CB8" s="31">
        <f t="shared" si="37"/>
        <v>0</v>
      </c>
      <c r="CC8" s="31">
        <f t="shared" si="37"/>
        <v>0</v>
      </c>
      <c r="CD8" s="31">
        <f t="shared" si="37"/>
        <v>0</v>
      </c>
      <c r="CE8" s="31">
        <f t="shared" si="37"/>
        <v>400.81</v>
      </c>
      <c r="CF8" s="31">
        <f t="shared" si="37"/>
        <v>0</v>
      </c>
      <c r="CG8" s="99">
        <f aca="true" t="shared" si="38" ref="CG8:CG19">CA8/AS8*100</f>
        <v>0.5557180827095295</v>
      </c>
      <c r="CH8" s="31">
        <f aca="true" t="shared" si="39" ref="CH8:CM8">SUM(CH9:CH19)</f>
        <v>1623.1</v>
      </c>
      <c r="CI8" s="31">
        <f t="shared" si="39"/>
        <v>0</v>
      </c>
      <c r="CJ8" s="31">
        <f t="shared" si="39"/>
        <v>0</v>
      </c>
      <c r="CK8" s="31">
        <f t="shared" si="39"/>
        <v>0</v>
      </c>
      <c r="CL8" s="31">
        <f t="shared" si="39"/>
        <v>1623.1</v>
      </c>
      <c r="CM8" s="31">
        <f t="shared" si="39"/>
        <v>0</v>
      </c>
      <c r="CN8" s="99">
        <f aca="true" t="shared" si="40" ref="CN8:CN19">CH8/AS8*100</f>
        <v>2.2504079739673095</v>
      </c>
      <c r="CO8" s="31">
        <f aca="true" t="shared" si="41" ref="CO8:CT8">SUM(CO9:CO19)</f>
        <v>72107.7</v>
      </c>
      <c r="CP8" s="31">
        <f t="shared" si="41"/>
        <v>0</v>
      </c>
      <c r="CQ8" s="31">
        <f t="shared" si="41"/>
        <v>63266.5</v>
      </c>
      <c r="CR8" s="31">
        <f t="shared" si="41"/>
        <v>0</v>
      </c>
      <c r="CS8" s="31">
        <f t="shared" si="41"/>
        <v>1944.9</v>
      </c>
      <c r="CT8" s="31">
        <f t="shared" si="41"/>
        <v>6896.3</v>
      </c>
      <c r="CU8" s="99">
        <v>99.9</v>
      </c>
      <c r="CV8" s="31">
        <f aca="true" t="shared" si="42" ref="CV8:DG8">SUM(CV9:CV19)</f>
        <v>75215.29000000001</v>
      </c>
      <c r="CW8" s="31">
        <f t="shared" si="42"/>
        <v>0</v>
      </c>
      <c r="CX8" s="31">
        <f t="shared" si="42"/>
        <v>62391.1</v>
      </c>
      <c r="CY8" s="31">
        <f t="shared" si="42"/>
        <v>0</v>
      </c>
      <c r="CZ8" s="31">
        <f t="shared" si="42"/>
        <v>4409.19</v>
      </c>
      <c r="DA8" s="31">
        <f t="shared" si="42"/>
        <v>8415</v>
      </c>
      <c r="DB8" s="31">
        <f t="shared" si="42"/>
        <v>258</v>
      </c>
      <c r="DC8" s="31">
        <f t="shared" si="42"/>
        <v>0</v>
      </c>
      <c r="DD8" s="31">
        <f t="shared" si="42"/>
        <v>0</v>
      </c>
      <c r="DE8" s="31">
        <f t="shared" si="42"/>
        <v>0</v>
      </c>
      <c r="DF8" s="31">
        <f t="shared" si="42"/>
        <v>258</v>
      </c>
      <c r="DG8" s="31">
        <f t="shared" si="42"/>
        <v>0</v>
      </c>
      <c r="DH8" s="99">
        <f aca="true" t="shared" si="43" ref="DH8:DH19">DB8/CV8*100</f>
        <v>0.34301536296675844</v>
      </c>
      <c r="DI8" s="31">
        <f aca="true" t="shared" si="44" ref="DI8:DN8">SUM(DI9:DI19)</f>
        <v>1115.5099999999998</v>
      </c>
      <c r="DJ8" s="31">
        <f t="shared" si="44"/>
        <v>0</v>
      </c>
      <c r="DK8" s="31">
        <f t="shared" si="44"/>
        <v>0</v>
      </c>
      <c r="DL8" s="31">
        <f t="shared" si="44"/>
        <v>0</v>
      </c>
      <c r="DM8" s="31">
        <f t="shared" si="44"/>
        <v>1115.5099999999998</v>
      </c>
      <c r="DN8" s="31">
        <f t="shared" si="44"/>
        <v>0</v>
      </c>
      <c r="DO8" s="99">
        <f aca="true" t="shared" si="45" ref="DO8:DO19">DI8/CV8*100</f>
        <v>1.4830894090815838</v>
      </c>
      <c r="DP8" s="31">
        <f aca="true" t="shared" si="46" ref="DP8:DU8">SUM(DP9:DP19)</f>
        <v>1483.54</v>
      </c>
      <c r="DQ8" s="31">
        <f t="shared" si="46"/>
        <v>0</v>
      </c>
      <c r="DR8" s="31">
        <f t="shared" si="46"/>
        <v>0</v>
      </c>
      <c r="DS8" s="31">
        <f t="shared" si="46"/>
        <v>0</v>
      </c>
      <c r="DT8" s="31">
        <f t="shared" si="46"/>
        <v>1483.54</v>
      </c>
      <c r="DU8" s="31">
        <f t="shared" si="46"/>
        <v>0</v>
      </c>
      <c r="DV8" s="99">
        <f>DP8/CV8*100</f>
        <v>1.9723915177352902</v>
      </c>
      <c r="DW8" s="31">
        <f aca="true" t="shared" si="47" ref="DW8:EB8">SUM(DW9:DW19)</f>
        <v>73126.24</v>
      </c>
      <c r="DX8" s="31">
        <f t="shared" si="47"/>
        <v>0</v>
      </c>
      <c r="DY8" s="31">
        <f t="shared" si="47"/>
        <v>62391.1</v>
      </c>
      <c r="DZ8" s="31">
        <f t="shared" si="47"/>
        <v>0</v>
      </c>
      <c r="EA8" s="31">
        <f t="shared" si="47"/>
        <v>2320.14</v>
      </c>
      <c r="EB8" s="31">
        <f t="shared" si="47"/>
        <v>8415</v>
      </c>
      <c r="EC8" s="99">
        <f aca="true" t="shared" si="48" ref="EC8:EC19">DW8/CV8*100</f>
        <v>97.2225726976523</v>
      </c>
      <c r="ED8" s="10">
        <f aca="true" t="shared" si="49" ref="ED8:EO8">SUM(ED9:ED19)</f>
        <v>2290</v>
      </c>
      <c r="EE8" s="10">
        <f t="shared" si="49"/>
        <v>0</v>
      </c>
      <c r="EF8" s="10">
        <f t="shared" si="49"/>
        <v>0</v>
      </c>
      <c r="EG8" s="10">
        <f t="shared" si="49"/>
        <v>0</v>
      </c>
      <c r="EH8" s="10">
        <f t="shared" si="49"/>
        <v>2290</v>
      </c>
      <c r="EI8" s="10">
        <f t="shared" si="49"/>
        <v>0</v>
      </c>
      <c r="EJ8" s="10">
        <f t="shared" si="49"/>
        <v>258</v>
      </c>
      <c r="EK8" s="10">
        <f t="shared" si="49"/>
        <v>0</v>
      </c>
      <c r="EL8" s="10">
        <f t="shared" si="49"/>
        <v>0</v>
      </c>
      <c r="EM8" s="10">
        <f t="shared" si="49"/>
        <v>0</v>
      </c>
      <c r="EN8" s="10">
        <f t="shared" si="49"/>
        <v>258</v>
      </c>
      <c r="EO8" s="10">
        <f t="shared" si="49"/>
        <v>0</v>
      </c>
      <c r="EP8" s="14">
        <f>EJ8/ED8*100</f>
        <v>11.26637554585153</v>
      </c>
      <c r="EQ8" s="10">
        <f aca="true" t="shared" si="50" ref="EQ8:EV8">SUM(EQ9:EQ19)</f>
        <v>1115.5099999999998</v>
      </c>
      <c r="ER8" s="10">
        <f t="shared" si="50"/>
        <v>0</v>
      </c>
      <c r="ES8" s="10">
        <f t="shared" si="50"/>
        <v>0</v>
      </c>
      <c r="ET8" s="10">
        <f t="shared" si="50"/>
        <v>0</v>
      </c>
      <c r="EU8" s="10">
        <f t="shared" si="50"/>
        <v>1115.5099999999998</v>
      </c>
      <c r="EV8" s="10">
        <f t="shared" si="50"/>
        <v>0</v>
      </c>
      <c r="EW8" s="14">
        <f>EQ8/ED8*100</f>
        <v>48.7122270742358</v>
      </c>
      <c r="EX8" s="10">
        <f aca="true" t="shared" si="51" ref="EX8:FC8">SUM(EX9:EX19)</f>
        <v>1483.54</v>
      </c>
      <c r="EY8" s="10">
        <f t="shared" si="51"/>
        <v>0</v>
      </c>
      <c r="EZ8" s="10">
        <f t="shared" si="51"/>
        <v>0</v>
      </c>
      <c r="FA8" s="10">
        <f t="shared" si="51"/>
        <v>0</v>
      </c>
      <c r="FB8" s="10">
        <f t="shared" si="51"/>
        <v>1483.54</v>
      </c>
      <c r="FC8" s="10">
        <f t="shared" si="51"/>
        <v>0</v>
      </c>
      <c r="FD8" s="14">
        <f>EX8/ED8*100</f>
        <v>64.78340611353711</v>
      </c>
      <c r="FE8" s="10">
        <f aca="true" t="shared" si="52" ref="FE8:FJ8">SUM(FE9:FE19)</f>
        <v>428.29999999999995</v>
      </c>
      <c r="FF8" s="10">
        <f t="shared" si="52"/>
        <v>0</v>
      </c>
      <c r="FG8" s="10">
        <f t="shared" si="52"/>
        <v>0</v>
      </c>
      <c r="FH8" s="10">
        <f t="shared" si="52"/>
        <v>0</v>
      </c>
      <c r="FI8" s="10">
        <f t="shared" si="52"/>
        <v>428.29999999999995</v>
      </c>
      <c r="FJ8" s="10">
        <f t="shared" si="52"/>
        <v>0</v>
      </c>
      <c r="FK8" s="14">
        <f>FE8/ED8*100</f>
        <v>18.70305676855895</v>
      </c>
      <c r="FL8" s="10">
        <f aca="true" t="shared" si="53" ref="FL8:FQ8">SUM(FL9:FL19)</f>
        <v>779.14</v>
      </c>
      <c r="FM8" s="10">
        <f t="shared" si="53"/>
        <v>0</v>
      </c>
      <c r="FN8" s="10">
        <f t="shared" si="53"/>
        <v>0</v>
      </c>
      <c r="FO8" s="10">
        <f t="shared" si="53"/>
        <v>0</v>
      </c>
      <c r="FP8" s="10">
        <f t="shared" si="53"/>
        <v>779.14</v>
      </c>
      <c r="FQ8" s="10">
        <f t="shared" si="53"/>
        <v>0</v>
      </c>
      <c r="FR8" s="14">
        <f aca="true" t="shared" si="54" ref="FR8:FR19">FL8/ED8*100</f>
        <v>34.0235807860262</v>
      </c>
    </row>
    <row r="9" spans="2:174" s="8" customFormat="1" ht="78.75" customHeight="1" hidden="1">
      <c r="B9" s="11">
        <v>1</v>
      </c>
      <c r="C9" s="7" t="s">
        <v>2</v>
      </c>
      <c r="D9" s="36"/>
      <c r="E9" s="36"/>
      <c r="F9" s="36"/>
      <c r="G9" s="36"/>
      <c r="H9" s="36"/>
      <c r="I9" s="36"/>
      <c r="J9" s="99" t="e">
        <f>D9/#REF!*100</f>
        <v>#REF!</v>
      </c>
      <c r="K9" s="26"/>
      <c r="L9" s="27"/>
      <c r="M9" s="27"/>
      <c r="N9" s="27"/>
      <c r="O9" s="27"/>
      <c r="P9" s="27"/>
      <c r="Q9" s="26"/>
      <c r="R9" s="27"/>
      <c r="S9" s="27"/>
      <c r="T9" s="27"/>
      <c r="U9" s="27"/>
      <c r="V9" s="27"/>
      <c r="W9" s="14" t="e">
        <f t="shared" si="23"/>
        <v>#DIV/0!</v>
      </c>
      <c r="X9" s="26"/>
      <c r="Y9" s="27"/>
      <c r="Z9" s="27"/>
      <c r="AA9" s="27"/>
      <c r="AB9" s="27"/>
      <c r="AC9" s="27"/>
      <c r="AD9" s="14" t="e">
        <f t="shared" si="25"/>
        <v>#DIV/0!</v>
      </c>
      <c r="AE9" s="26"/>
      <c r="AF9" s="27"/>
      <c r="AG9" s="27"/>
      <c r="AH9" s="27"/>
      <c r="AI9" s="27"/>
      <c r="AJ9" s="27"/>
      <c r="AK9" s="14" t="e">
        <f t="shared" si="27"/>
        <v>#DIV/0!</v>
      </c>
      <c r="AL9" s="36"/>
      <c r="AM9" s="36"/>
      <c r="AN9" s="36"/>
      <c r="AO9" s="36"/>
      <c r="AP9" s="36"/>
      <c r="AQ9" s="36"/>
      <c r="AR9" s="99" t="e">
        <f t="shared" si="29"/>
        <v>#DIV/0!</v>
      </c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99" t="e">
        <f>AY9/AS9*100</f>
        <v>#DIV/0!</v>
      </c>
      <c r="BF9" s="36"/>
      <c r="BG9" s="36"/>
      <c r="BH9" s="36"/>
      <c r="BI9" s="36"/>
      <c r="BJ9" s="36"/>
      <c r="BK9" s="36"/>
      <c r="BL9" s="99" t="e">
        <f t="shared" si="32"/>
        <v>#DIV/0!</v>
      </c>
      <c r="BM9" s="36"/>
      <c r="BN9" s="36"/>
      <c r="BO9" s="36"/>
      <c r="BP9" s="36"/>
      <c r="BQ9" s="36"/>
      <c r="BR9" s="36"/>
      <c r="BS9" s="99" t="e">
        <f t="shared" si="34"/>
        <v>#DIV/0!</v>
      </c>
      <c r="BT9" s="36"/>
      <c r="BU9" s="36"/>
      <c r="BV9" s="36"/>
      <c r="BW9" s="36"/>
      <c r="BX9" s="36"/>
      <c r="BY9" s="36"/>
      <c r="BZ9" s="99" t="e">
        <f t="shared" si="36"/>
        <v>#DIV/0!</v>
      </c>
      <c r="CA9" s="36"/>
      <c r="CB9" s="36"/>
      <c r="CC9" s="36"/>
      <c r="CD9" s="36"/>
      <c r="CE9" s="36"/>
      <c r="CF9" s="36"/>
      <c r="CG9" s="99" t="e">
        <f t="shared" si="38"/>
        <v>#DIV/0!</v>
      </c>
      <c r="CH9" s="36"/>
      <c r="CI9" s="36"/>
      <c r="CJ9" s="36"/>
      <c r="CK9" s="36"/>
      <c r="CL9" s="36"/>
      <c r="CM9" s="36"/>
      <c r="CN9" s="99" t="e">
        <f t="shared" si="40"/>
        <v>#DIV/0!</v>
      </c>
      <c r="CO9" s="36"/>
      <c r="CP9" s="36"/>
      <c r="CQ9" s="36"/>
      <c r="CR9" s="36"/>
      <c r="CS9" s="36"/>
      <c r="CT9" s="36"/>
      <c r="CU9" s="99" t="e">
        <f aca="true" t="shared" si="55" ref="CU9:CU19">CO9/AS9*100</f>
        <v>#DIV/0!</v>
      </c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99" t="e">
        <f t="shared" si="43"/>
        <v>#DIV/0!</v>
      </c>
      <c r="DI9" s="36"/>
      <c r="DJ9" s="36"/>
      <c r="DK9" s="36"/>
      <c r="DL9" s="36"/>
      <c r="DM9" s="36"/>
      <c r="DN9" s="36"/>
      <c r="DO9" s="99" t="e">
        <f t="shared" si="45"/>
        <v>#DIV/0!</v>
      </c>
      <c r="DP9" s="36"/>
      <c r="DQ9" s="36"/>
      <c r="DR9" s="36"/>
      <c r="DS9" s="36"/>
      <c r="DT9" s="36"/>
      <c r="DU9" s="36"/>
      <c r="DV9" s="99" t="e">
        <f aca="true" t="shared" si="56" ref="DV9:DV19">DP9/CV9*100</f>
        <v>#DIV/0!</v>
      </c>
      <c r="DW9" s="36"/>
      <c r="DX9" s="36"/>
      <c r="DY9" s="36"/>
      <c r="DZ9" s="36"/>
      <c r="EA9" s="36"/>
      <c r="EB9" s="36"/>
      <c r="EC9" s="99" t="e">
        <f t="shared" si="48"/>
        <v>#DIV/0!</v>
      </c>
      <c r="ED9" s="26"/>
      <c r="EE9" s="27"/>
      <c r="EF9" s="27"/>
      <c r="EG9" s="27"/>
      <c r="EH9" s="27"/>
      <c r="EI9" s="27"/>
      <c r="EJ9" s="26"/>
      <c r="EK9" s="27"/>
      <c r="EL9" s="27"/>
      <c r="EM9" s="27"/>
      <c r="EN9" s="27"/>
      <c r="EO9" s="27"/>
      <c r="EP9" s="14" t="e">
        <f>EJ9/ED9*100</f>
        <v>#DIV/0!</v>
      </c>
      <c r="EQ9" s="26"/>
      <c r="ER9" s="27"/>
      <c r="ES9" s="27"/>
      <c r="ET9" s="27"/>
      <c r="EU9" s="27"/>
      <c r="EV9" s="27"/>
      <c r="EW9" s="14" t="e">
        <f>EQ9/ED9*100</f>
        <v>#DIV/0!</v>
      </c>
      <c r="EX9" s="26"/>
      <c r="EY9" s="27"/>
      <c r="EZ9" s="27"/>
      <c r="FA9" s="27"/>
      <c r="FB9" s="27"/>
      <c r="FC9" s="27"/>
      <c r="FD9" s="14" t="e">
        <f>EX9/ED9*100</f>
        <v>#DIV/0!</v>
      </c>
      <c r="FE9" s="26"/>
      <c r="FF9" s="27"/>
      <c r="FG9" s="27"/>
      <c r="FH9" s="27"/>
      <c r="FI9" s="27"/>
      <c r="FJ9" s="27"/>
      <c r="FK9" s="14" t="e">
        <f>FE9/ED9*100</f>
        <v>#DIV/0!</v>
      </c>
      <c r="FL9" s="26"/>
      <c r="FM9" s="27"/>
      <c r="FN9" s="27"/>
      <c r="FO9" s="27"/>
      <c r="FP9" s="27"/>
      <c r="FQ9" s="27"/>
      <c r="FR9" s="14" t="e">
        <f t="shared" si="54"/>
        <v>#DIV/0!</v>
      </c>
    </row>
    <row r="10" spans="2:174" s="25" customFormat="1" ht="40.5" customHeight="1" hidden="1">
      <c r="B10" s="7">
        <v>1</v>
      </c>
      <c r="C10" s="7" t="s">
        <v>3</v>
      </c>
      <c r="D10" s="38">
        <f aca="true" t="shared" si="57" ref="D10:D15">F10+G10+H10+I10</f>
        <v>0</v>
      </c>
      <c r="E10" s="38"/>
      <c r="F10" s="38"/>
      <c r="G10" s="38"/>
      <c r="H10" s="38"/>
      <c r="I10" s="38"/>
      <c r="J10" s="99"/>
      <c r="K10" s="33">
        <f aca="true" t="shared" si="58" ref="K10:K19">M10+N10+O10+P10</f>
        <v>0</v>
      </c>
      <c r="L10" s="39"/>
      <c r="M10" s="39"/>
      <c r="N10" s="39"/>
      <c r="O10" s="39"/>
      <c r="P10" s="39"/>
      <c r="Q10" s="33">
        <f aca="true" t="shared" si="59" ref="Q10:Q19">S10+T10+U10+V10</f>
        <v>0</v>
      </c>
      <c r="R10" s="39"/>
      <c r="S10" s="39"/>
      <c r="T10" s="39"/>
      <c r="U10" s="39"/>
      <c r="V10" s="39"/>
      <c r="W10" s="14"/>
      <c r="X10" s="33">
        <f aca="true" t="shared" si="60" ref="X10:X19">Z10+AA10+AB10+AC10</f>
        <v>0</v>
      </c>
      <c r="Y10" s="39"/>
      <c r="Z10" s="39"/>
      <c r="AA10" s="39"/>
      <c r="AB10" s="39"/>
      <c r="AC10" s="39"/>
      <c r="AD10" s="14" t="e">
        <f t="shared" si="25"/>
        <v>#DIV/0!</v>
      </c>
      <c r="AE10" s="33">
        <f aca="true" t="shared" si="61" ref="AE10:AE19">AG10+AH10+AI10+AJ10</f>
        <v>0</v>
      </c>
      <c r="AF10" s="39"/>
      <c r="AG10" s="39"/>
      <c r="AH10" s="39"/>
      <c r="AI10" s="39"/>
      <c r="AJ10" s="39"/>
      <c r="AK10" s="14" t="e">
        <f t="shared" si="27"/>
        <v>#DIV/0!</v>
      </c>
      <c r="AL10" s="38">
        <f aca="true" t="shared" si="62" ref="AL10:AL19">AN10+AO10+AP10+AQ10</f>
        <v>0</v>
      </c>
      <c r="AM10" s="38"/>
      <c r="AN10" s="38"/>
      <c r="AO10" s="38"/>
      <c r="AP10" s="38"/>
      <c r="AQ10" s="38"/>
      <c r="AR10" s="99" t="e">
        <f t="shared" si="29"/>
        <v>#DIV/0!</v>
      </c>
      <c r="AS10" s="38">
        <f aca="true" t="shared" si="63" ref="AS10:AS19">AU10+AV10+AW10+AX10</f>
        <v>0</v>
      </c>
      <c r="AT10" s="38"/>
      <c r="AU10" s="38"/>
      <c r="AV10" s="38"/>
      <c r="AW10" s="38"/>
      <c r="AX10" s="38"/>
      <c r="AY10" s="38">
        <f aca="true" t="shared" si="64" ref="AY10:AY19">BA10+BB10+BC10+BD10</f>
        <v>0</v>
      </c>
      <c r="AZ10" s="38"/>
      <c r="BA10" s="38"/>
      <c r="BB10" s="38"/>
      <c r="BC10" s="38"/>
      <c r="BD10" s="38"/>
      <c r="BE10" s="99"/>
      <c r="BF10" s="38">
        <f aca="true" t="shared" si="65" ref="BF10:BF19">BH10+BI10+BJ10+BK10</f>
        <v>0</v>
      </c>
      <c r="BG10" s="38"/>
      <c r="BH10" s="38"/>
      <c r="BI10" s="38"/>
      <c r="BJ10" s="38"/>
      <c r="BK10" s="38"/>
      <c r="BL10" s="99" t="e">
        <f t="shared" si="32"/>
        <v>#DIV/0!</v>
      </c>
      <c r="BM10" s="38">
        <f aca="true" t="shared" si="66" ref="BM10:BM19">BO10+BP10+BQ10+BR10</f>
        <v>0</v>
      </c>
      <c r="BN10" s="38"/>
      <c r="BO10" s="38"/>
      <c r="BP10" s="38"/>
      <c r="BQ10" s="38"/>
      <c r="BR10" s="38"/>
      <c r="BS10" s="99" t="e">
        <f t="shared" si="34"/>
        <v>#DIV/0!</v>
      </c>
      <c r="BT10" s="38">
        <f aca="true" t="shared" si="67" ref="BT10:BT19">BV10+BW10+BX10+BY10</f>
        <v>0</v>
      </c>
      <c r="BU10" s="38"/>
      <c r="BV10" s="38"/>
      <c r="BW10" s="38"/>
      <c r="BX10" s="38"/>
      <c r="BY10" s="38"/>
      <c r="BZ10" s="99" t="e">
        <f t="shared" si="36"/>
        <v>#DIV/0!</v>
      </c>
      <c r="CA10" s="38">
        <f aca="true" t="shared" si="68" ref="CA10:CA19">CC10+CD10+CE10+CF10</f>
        <v>0</v>
      </c>
      <c r="CB10" s="38"/>
      <c r="CC10" s="38"/>
      <c r="CD10" s="38"/>
      <c r="CE10" s="38"/>
      <c r="CF10" s="38"/>
      <c r="CG10" s="99" t="e">
        <f t="shared" si="38"/>
        <v>#DIV/0!</v>
      </c>
      <c r="CH10" s="38">
        <f aca="true" t="shared" si="69" ref="CH10:CH19">CJ10+CK10+CL10+CM10</f>
        <v>0</v>
      </c>
      <c r="CI10" s="38"/>
      <c r="CJ10" s="38"/>
      <c r="CK10" s="38"/>
      <c r="CL10" s="38"/>
      <c r="CM10" s="38"/>
      <c r="CN10" s="99" t="e">
        <f t="shared" si="40"/>
        <v>#DIV/0!</v>
      </c>
      <c r="CO10" s="38">
        <f aca="true" t="shared" si="70" ref="CO10:CO19">CQ10+CR10+CS10+CT10</f>
        <v>0</v>
      </c>
      <c r="CP10" s="38"/>
      <c r="CQ10" s="38"/>
      <c r="CR10" s="38"/>
      <c r="CS10" s="38"/>
      <c r="CT10" s="38"/>
      <c r="CU10" s="99" t="e">
        <f t="shared" si="55"/>
        <v>#DIV/0!</v>
      </c>
      <c r="CV10" s="38">
        <f aca="true" t="shared" si="71" ref="CV10:CV19">CX10+CY10+CZ10+DA10</f>
        <v>0</v>
      </c>
      <c r="CW10" s="38"/>
      <c r="CX10" s="38"/>
      <c r="CY10" s="38"/>
      <c r="CZ10" s="38"/>
      <c r="DA10" s="38"/>
      <c r="DB10" s="38">
        <f aca="true" t="shared" si="72" ref="DB10:DB19">DD10+DE10+DF10+DG10</f>
        <v>0</v>
      </c>
      <c r="DC10" s="38"/>
      <c r="DD10" s="38"/>
      <c r="DE10" s="38"/>
      <c r="DF10" s="38"/>
      <c r="DG10" s="38"/>
      <c r="DH10" s="99" t="e">
        <f t="shared" si="43"/>
        <v>#DIV/0!</v>
      </c>
      <c r="DI10" s="38">
        <f aca="true" t="shared" si="73" ref="DI10:DI19">DK10+DL10+DM10+DN10</f>
        <v>0</v>
      </c>
      <c r="DJ10" s="38"/>
      <c r="DK10" s="38"/>
      <c r="DL10" s="38"/>
      <c r="DM10" s="38"/>
      <c r="DN10" s="38"/>
      <c r="DO10" s="99" t="e">
        <f t="shared" si="45"/>
        <v>#DIV/0!</v>
      </c>
      <c r="DP10" s="38">
        <f aca="true" t="shared" si="74" ref="DP10:DP15">DR10+DS10+DT10+DU10</f>
        <v>0</v>
      </c>
      <c r="DQ10" s="38"/>
      <c r="DR10" s="38"/>
      <c r="DS10" s="38"/>
      <c r="DT10" s="38"/>
      <c r="DU10" s="38"/>
      <c r="DV10" s="99" t="e">
        <f t="shared" si="56"/>
        <v>#DIV/0!</v>
      </c>
      <c r="DW10" s="38">
        <f aca="true" t="shared" si="75" ref="DW10:DW15">DY10+DZ10+EA10+EB10</f>
        <v>0</v>
      </c>
      <c r="DX10" s="38"/>
      <c r="DY10" s="38"/>
      <c r="DZ10" s="38"/>
      <c r="EA10" s="38"/>
      <c r="EB10" s="38"/>
      <c r="EC10" s="99" t="e">
        <f t="shared" si="48"/>
        <v>#DIV/0!</v>
      </c>
      <c r="ED10" s="33">
        <f>EF10+EG10+EH10+EI10</f>
        <v>0</v>
      </c>
      <c r="EE10" s="39"/>
      <c r="EF10" s="39"/>
      <c r="EG10" s="39"/>
      <c r="EH10" s="39"/>
      <c r="EI10" s="39"/>
      <c r="EJ10" s="33">
        <f aca="true" t="shared" si="76" ref="EJ10:EJ15">EL10+EM10+EN10+EO10</f>
        <v>0</v>
      </c>
      <c r="EK10" s="39"/>
      <c r="EL10" s="39"/>
      <c r="EM10" s="39"/>
      <c r="EN10" s="39"/>
      <c r="EO10" s="39"/>
      <c r="EP10" s="14" t="e">
        <f>EJ10/ED10*100</f>
        <v>#DIV/0!</v>
      </c>
      <c r="EQ10" s="33">
        <f aca="true" t="shared" si="77" ref="EQ10:EQ15">ES10+ET10+EU10+EV10</f>
        <v>0</v>
      </c>
      <c r="ER10" s="39"/>
      <c r="ES10" s="39"/>
      <c r="ET10" s="39"/>
      <c r="EU10" s="39"/>
      <c r="EV10" s="39"/>
      <c r="EW10" s="14" t="e">
        <f>EQ10/ED10*100</f>
        <v>#DIV/0!</v>
      </c>
      <c r="EX10" s="33">
        <f aca="true" t="shared" si="78" ref="EX10:EX15">EZ10+FA10+FB10+FC10</f>
        <v>0</v>
      </c>
      <c r="EY10" s="39"/>
      <c r="EZ10" s="39"/>
      <c r="FA10" s="39"/>
      <c r="FB10" s="39"/>
      <c r="FC10" s="39"/>
      <c r="FD10" s="14" t="e">
        <f>EX10/ED10*100</f>
        <v>#DIV/0!</v>
      </c>
      <c r="FE10" s="33">
        <f aca="true" t="shared" si="79" ref="FE10:FE15">FG10+FH10+FI10+FJ10</f>
        <v>0</v>
      </c>
      <c r="FF10" s="39"/>
      <c r="FG10" s="39"/>
      <c r="FH10" s="39"/>
      <c r="FI10" s="39"/>
      <c r="FJ10" s="39"/>
      <c r="FK10" s="14" t="e">
        <f>FE10/ED10*100</f>
        <v>#DIV/0!</v>
      </c>
      <c r="FL10" s="33">
        <f aca="true" t="shared" si="80" ref="FL10:FL15">FN10+FO10+FP10+FQ10</f>
        <v>0</v>
      </c>
      <c r="FM10" s="39"/>
      <c r="FN10" s="39"/>
      <c r="FO10" s="39"/>
      <c r="FP10" s="39"/>
      <c r="FQ10" s="39"/>
      <c r="FR10" s="14" t="e">
        <f t="shared" si="54"/>
        <v>#DIV/0!</v>
      </c>
    </row>
    <row r="11" spans="2:174" s="25" customFormat="1" ht="94.5" customHeight="1">
      <c r="B11" s="7">
        <v>1</v>
      </c>
      <c r="C11" s="7" t="s">
        <v>98</v>
      </c>
      <c r="D11" s="38">
        <f t="shared" si="57"/>
        <v>1878</v>
      </c>
      <c r="E11" s="38"/>
      <c r="F11" s="38"/>
      <c r="G11" s="38"/>
      <c r="H11" s="38">
        <v>1878</v>
      </c>
      <c r="I11" s="38"/>
      <c r="J11" s="99" t="e">
        <f>D11/#REF!*100</f>
        <v>#REF!</v>
      </c>
      <c r="K11" s="33">
        <f t="shared" si="58"/>
        <v>733.3</v>
      </c>
      <c r="L11" s="39"/>
      <c r="M11" s="39"/>
      <c r="N11" s="39"/>
      <c r="O11" s="39">
        <v>733.3</v>
      </c>
      <c r="P11" s="39"/>
      <c r="Q11" s="33">
        <f t="shared" si="59"/>
        <v>0.724</v>
      </c>
      <c r="R11" s="39"/>
      <c r="S11" s="39"/>
      <c r="T11" s="39"/>
      <c r="U11" s="39">
        <v>0.724</v>
      </c>
      <c r="V11" s="39"/>
      <c r="W11" s="14">
        <f t="shared" si="23"/>
        <v>0.09873176053456975</v>
      </c>
      <c r="X11" s="33">
        <f t="shared" si="60"/>
        <v>0.942</v>
      </c>
      <c r="Y11" s="39"/>
      <c r="Z11" s="39"/>
      <c r="AA11" s="39"/>
      <c r="AB11" s="39">
        <v>0.942</v>
      </c>
      <c r="AC11" s="39"/>
      <c r="AD11" s="14">
        <f t="shared" si="25"/>
        <v>0.12846038456293468</v>
      </c>
      <c r="AE11" s="33">
        <f t="shared" si="61"/>
        <v>270.9</v>
      </c>
      <c r="AF11" s="39"/>
      <c r="AG11" s="39"/>
      <c r="AH11" s="39"/>
      <c r="AI11" s="39">
        <v>270.9</v>
      </c>
      <c r="AJ11" s="39"/>
      <c r="AK11" s="14">
        <f t="shared" si="27"/>
        <v>36.942588299468156</v>
      </c>
      <c r="AL11" s="38">
        <f t="shared" si="62"/>
        <v>271</v>
      </c>
      <c r="AM11" s="38"/>
      <c r="AN11" s="38"/>
      <c r="AO11" s="38"/>
      <c r="AP11" s="38">
        <v>271</v>
      </c>
      <c r="AQ11" s="38"/>
      <c r="AR11" s="99">
        <f t="shared" si="29"/>
        <v>36.95622528296741</v>
      </c>
      <c r="AS11" s="38">
        <f t="shared" si="63"/>
        <v>561.9</v>
      </c>
      <c r="AT11" s="38"/>
      <c r="AU11" s="38"/>
      <c r="AV11" s="38"/>
      <c r="AW11" s="38">
        <v>561.9</v>
      </c>
      <c r="AX11" s="38"/>
      <c r="AY11" s="38">
        <f t="shared" si="64"/>
        <v>0.724</v>
      </c>
      <c r="AZ11" s="38"/>
      <c r="BA11" s="38"/>
      <c r="BB11" s="38"/>
      <c r="BC11" s="38">
        <v>0.724</v>
      </c>
      <c r="BD11" s="38"/>
      <c r="BE11" s="99">
        <f>AY11/AS11*100</f>
        <v>0.12884854956397934</v>
      </c>
      <c r="BF11" s="38">
        <f t="shared" si="65"/>
        <v>0.942</v>
      </c>
      <c r="BG11" s="38"/>
      <c r="BH11" s="38"/>
      <c r="BI11" s="38"/>
      <c r="BJ11" s="38">
        <v>0.942</v>
      </c>
      <c r="BK11" s="38"/>
      <c r="BL11" s="99">
        <f t="shared" si="32"/>
        <v>0.16764548852108915</v>
      </c>
      <c r="BM11" s="38">
        <f t="shared" si="66"/>
        <v>270.9</v>
      </c>
      <c r="BN11" s="38"/>
      <c r="BO11" s="38"/>
      <c r="BP11" s="38"/>
      <c r="BQ11" s="38">
        <v>270.9</v>
      </c>
      <c r="BR11" s="38"/>
      <c r="BS11" s="99">
        <f t="shared" si="34"/>
        <v>48.21142552055526</v>
      </c>
      <c r="BT11" s="38">
        <f t="shared" si="67"/>
        <v>0.54</v>
      </c>
      <c r="BU11" s="38"/>
      <c r="BV11" s="38"/>
      <c r="BW11" s="38"/>
      <c r="BX11" s="38">
        <v>0.54</v>
      </c>
      <c r="BY11" s="38"/>
      <c r="BZ11" s="99">
        <f t="shared" si="36"/>
        <v>0.09610250934329953</v>
      </c>
      <c r="CA11" s="38">
        <f t="shared" si="68"/>
        <v>1.61</v>
      </c>
      <c r="CB11" s="38"/>
      <c r="CC11" s="38"/>
      <c r="CD11" s="38"/>
      <c r="CE11" s="38">
        <v>1.61</v>
      </c>
      <c r="CF11" s="38"/>
      <c r="CG11" s="99">
        <f t="shared" si="38"/>
        <v>0.2865278519309486</v>
      </c>
      <c r="CH11" s="38">
        <f t="shared" si="69"/>
        <v>560.9</v>
      </c>
      <c r="CI11" s="38"/>
      <c r="CJ11" s="38"/>
      <c r="CK11" s="38"/>
      <c r="CL11" s="38">
        <v>560.9</v>
      </c>
      <c r="CM11" s="38"/>
      <c r="CN11" s="99">
        <f t="shared" si="40"/>
        <v>99.822032390105</v>
      </c>
      <c r="CO11" s="38">
        <f t="shared" si="70"/>
        <v>561.9</v>
      </c>
      <c r="CP11" s="38"/>
      <c r="CQ11" s="38"/>
      <c r="CR11" s="38"/>
      <c r="CS11" s="38">
        <v>561.9</v>
      </c>
      <c r="CT11" s="38"/>
      <c r="CU11" s="99">
        <f t="shared" si="55"/>
        <v>100</v>
      </c>
      <c r="CV11" s="38">
        <f t="shared" si="71"/>
        <v>2205</v>
      </c>
      <c r="CW11" s="38"/>
      <c r="CX11" s="38"/>
      <c r="CY11" s="38"/>
      <c r="CZ11" s="38">
        <v>2205</v>
      </c>
      <c r="DA11" s="38"/>
      <c r="DB11" s="38">
        <f t="shared" si="72"/>
        <v>0.8</v>
      </c>
      <c r="DC11" s="38"/>
      <c r="DD11" s="38"/>
      <c r="DE11" s="38"/>
      <c r="DF11" s="38">
        <v>0.8</v>
      </c>
      <c r="DG11" s="38"/>
      <c r="DH11" s="99">
        <f t="shared" si="43"/>
        <v>0.036281179138321996</v>
      </c>
      <c r="DI11" s="38">
        <f t="shared" si="73"/>
        <v>59.18</v>
      </c>
      <c r="DJ11" s="38"/>
      <c r="DK11" s="38"/>
      <c r="DL11" s="38"/>
      <c r="DM11" s="38">
        <v>59.18</v>
      </c>
      <c r="DN11" s="38"/>
      <c r="DO11" s="99">
        <f t="shared" si="45"/>
        <v>2.6839002267573697</v>
      </c>
      <c r="DP11" s="38">
        <f t="shared" si="74"/>
        <v>114.45</v>
      </c>
      <c r="DQ11" s="38"/>
      <c r="DR11" s="38"/>
      <c r="DS11" s="38"/>
      <c r="DT11" s="38">
        <v>114.45</v>
      </c>
      <c r="DU11" s="38"/>
      <c r="DV11" s="99">
        <f t="shared" si="56"/>
        <v>5.190476190476191</v>
      </c>
      <c r="DW11" s="38">
        <f t="shared" si="75"/>
        <v>115.95</v>
      </c>
      <c r="DX11" s="38"/>
      <c r="DY11" s="38"/>
      <c r="DZ11" s="38"/>
      <c r="EA11" s="38">
        <v>115.95</v>
      </c>
      <c r="EB11" s="38"/>
      <c r="EC11" s="99">
        <f t="shared" si="48"/>
        <v>5.258503401360545</v>
      </c>
      <c r="ED11" s="33">
        <f>EF11+EG11+EH11+EI11</f>
        <v>852</v>
      </c>
      <c r="EE11" s="39"/>
      <c r="EF11" s="39"/>
      <c r="EG11" s="39"/>
      <c r="EH11" s="39">
        <v>852</v>
      </c>
      <c r="EI11" s="39"/>
      <c r="EJ11" s="33">
        <f t="shared" si="76"/>
        <v>0.8</v>
      </c>
      <c r="EK11" s="39"/>
      <c r="EL11" s="39"/>
      <c r="EM11" s="39"/>
      <c r="EN11" s="39">
        <v>0.8</v>
      </c>
      <c r="EO11" s="39"/>
      <c r="EP11" s="14">
        <f>EJ11/ED11*100</f>
        <v>0.09389671361502348</v>
      </c>
      <c r="EQ11" s="33">
        <f t="shared" si="77"/>
        <v>59.18</v>
      </c>
      <c r="ER11" s="39"/>
      <c r="ES11" s="39"/>
      <c r="ET11" s="39"/>
      <c r="EU11" s="39">
        <v>59.18</v>
      </c>
      <c r="EV11" s="39"/>
      <c r="EW11" s="14">
        <f>EQ11/ED11*100</f>
        <v>6.946009389671362</v>
      </c>
      <c r="EX11" s="33">
        <f t="shared" si="78"/>
        <v>114.45</v>
      </c>
      <c r="EY11" s="39"/>
      <c r="EZ11" s="39"/>
      <c r="FA11" s="39"/>
      <c r="FB11" s="39">
        <v>114.45</v>
      </c>
      <c r="FC11" s="39"/>
      <c r="FD11" s="14">
        <f>EX11/ED11*100</f>
        <v>13.433098591549298</v>
      </c>
      <c r="FE11" s="33">
        <f t="shared" si="79"/>
        <v>53.8</v>
      </c>
      <c r="FF11" s="39"/>
      <c r="FG11" s="39"/>
      <c r="FH11" s="39"/>
      <c r="FI11" s="39">
        <v>53.8</v>
      </c>
      <c r="FJ11" s="39"/>
      <c r="FK11" s="14">
        <f>FE11/ED11*100</f>
        <v>6.314553990610328</v>
      </c>
      <c r="FL11" s="33">
        <f t="shared" si="80"/>
        <v>53.8</v>
      </c>
      <c r="FM11" s="39"/>
      <c r="FN11" s="39"/>
      <c r="FO11" s="39"/>
      <c r="FP11" s="39">
        <v>53.8</v>
      </c>
      <c r="FQ11" s="39"/>
      <c r="FR11" s="14">
        <f t="shared" si="54"/>
        <v>6.314553990610328</v>
      </c>
    </row>
    <row r="12" spans="2:174" s="28" customFormat="1" ht="12.75" customHeight="1" hidden="1">
      <c r="B12" s="11"/>
      <c r="C12" s="7" t="s">
        <v>39</v>
      </c>
      <c r="D12" s="36">
        <f t="shared" si="57"/>
        <v>20</v>
      </c>
      <c r="E12" s="36"/>
      <c r="F12" s="36"/>
      <c r="G12" s="36"/>
      <c r="H12" s="36">
        <v>20</v>
      </c>
      <c r="I12" s="36"/>
      <c r="J12" s="34" t="e">
        <f>D12/#REF!*100</f>
        <v>#REF!</v>
      </c>
      <c r="K12" s="26">
        <f t="shared" si="58"/>
        <v>0</v>
      </c>
      <c r="L12" s="27"/>
      <c r="M12" s="27"/>
      <c r="N12" s="27"/>
      <c r="O12" s="27">
        <v>0</v>
      </c>
      <c r="P12" s="27"/>
      <c r="Q12" s="26">
        <f t="shared" si="59"/>
        <v>0</v>
      </c>
      <c r="R12" s="27"/>
      <c r="S12" s="27"/>
      <c r="T12" s="27"/>
      <c r="U12" s="27"/>
      <c r="V12" s="27"/>
      <c r="W12" s="35"/>
      <c r="X12" s="26">
        <f t="shared" si="60"/>
        <v>0</v>
      </c>
      <c r="Y12" s="27"/>
      <c r="Z12" s="27"/>
      <c r="AA12" s="27"/>
      <c r="AB12" s="27"/>
      <c r="AC12" s="27"/>
      <c r="AD12" s="35" t="e">
        <f t="shared" si="25"/>
        <v>#DIV/0!</v>
      </c>
      <c r="AE12" s="26">
        <f t="shared" si="61"/>
        <v>0</v>
      </c>
      <c r="AF12" s="27"/>
      <c r="AG12" s="27"/>
      <c r="AH12" s="27"/>
      <c r="AI12" s="27"/>
      <c r="AJ12" s="27"/>
      <c r="AK12" s="35" t="e">
        <f t="shared" si="27"/>
        <v>#DIV/0!</v>
      </c>
      <c r="AL12" s="36">
        <f t="shared" si="62"/>
        <v>0</v>
      </c>
      <c r="AM12" s="36"/>
      <c r="AN12" s="36"/>
      <c r="AO12" s="36"/>
      <c r="AP12" s="36"/>
      <c r="AQ12" s="36"/>
      <c r="AR12" s="99" t="e">
        <f t="shared" si="29"/>
        <v>#DIV/0!</v>
      </c>
      <c r="AS12" s="36">
        <f t="shared" si="63"/>
        <v>0</v>
      </c>
      <c r="AT12" s="36"/>
      <c r="AU12" s="36"/>
      <c r="AV12" s="36"/>
      <c r="AW12" s="36">
        <v>0</v>
      </c>
      <c r="AX12" s="36"/>
      <c r="AY12" s="36">
        <f t="shared" si="64"/>
        <v>0</v>
      </c>
      <c r="AZ12" s="36"/>
      <c r="BA12" s="36"/>
      <c r="BB12" s="36"/>
      <c r="BC12" s="36"/>
      <c r="BD12" s="36"/>
      <c r="BE12" s="34"/>
      <c r="BF12" s="36">
        <f t="shared" si="65"/>
        <v>0</v>
      </c>
      <c r="BG12" s="36"/>
      <c r="BH12" s="36"/>
      <c r="BI12" s="36"/>
      <c r="BJ12" s="36"/>
      <c r="BK12" s="36"/>
      <c r="BL12" s="34" t="e">
        <f t="shared" si="32"/>
        <v>#DIV/0!</v>
      </c>
      <c r="BM12" s="36">
        <f t="shared" si="66"/>
        <v>0</v>
      </c>
      <c r="BN12" s="36"/>
      <c r="BO12" s="36"/>
      <c r="BP12" s="36"/>
      <c r="BQ12" s="36"/>
      <c r="BR12" s="36"/>
      <c r="BS12" s="34" t="e">
        <f t="shared" si="34"/>
        <v>#DIV/0!</v>
      </c>
      <c r="BT12" s="36">
        <f t="shared" si="67"/>
        <v>0</v>
      </c>
      <c r="BU12" s="36"/>
      <c r="BV12" s="36"/>
      <c r="BW12" s="36"/>
      <c r="BX12" s="36"/>
      <c r="BY12" s="36"/>
      <c r="BZ12" s="99" t="e">
        <f t="shared" si="36"/>
        <v>#DIV/0!</v>
      </c>
      <c r="CA12" s="36">
        <f t="shared" si="68"/>
        <v>0</v>
      </c>
      <c r="CB12" s="36"/>
      <c r="CC12" s="36"/>
      <c r="CD12" s="36"/>
      <c r="CE12" s="36"/>
      <c r="CF12" s="36"/>
      <c r="CG12" s="99" t="e">
        <f t="shared" si="38"/>
        <v>#DIV/0!</v>
      </c>
      <c r="CH12" s="36">
        <f t="shared" si="69"/>
        <v>0</v>
      </c>
      <c r="CI12" s="36"/>
      <c r="CJ12" s="36"/>
      <c r="CK12" s="36"/>
      <c r="CL12" s="36"/>
      <c r="CM12" s="36"/>
      <c r="CN12" s="99" t="e">
        <f t="shared" si="40"/>
        <v>#DIV/0!</v>
      </c>
      <c r="CO12" s="36">
        <f t="shared" si="70"/>
        <v>0</v>
      </c>
      <c r="CP12" s="36"/>
      <c r="CQ12" s="36"/>
      <c r="CR12" s="36"/>
      <c r="CS12" s="36"/>
      <c r="CT12" s="36"/>
      <c r="CU12" s="99" t="e">
        <f t="shared" si="55"/>
        <v>#DIV/0!</v>
      </c>
      <c r="CV12" s="36">
        <f t="shared" si="71"/>
        <v>0</v>
      </c>
      <c r="CW12" s="36"/>
      <c r="CX12" s="36"/>
      <c r="CY12" s="36"/>
      <c r="CZ12" s="36">
        <v>0</v>
      </c>
      <c r="DA12" s="36"/>
      <c r="DB12" s="36">
        <f t="shared" si="72"/>
        <v>0</v>
      </c>
      <c r="DC12" s="36"/>
      <c r="DD12" s="36"/>
      <c r="DE12" s="36"/>
      <c r="DF12" s="36"/>
      <c r="DG12" s="36"/>
      <c r="DH12" s="99" t="e">
        <f t="shared" si="43"/>
        <v>#DIV/0!</v>
      </c>
      <c r="DI12" s="36">
        <f t="shared" si="73"/>
        <v>0</v>
      </c>
      <c r="DJ12" s="36"/>
      <c r="DK12" s="36"/>
      <c r="DL12" s="36"/>
      <c r="DM12" s="36"/>
      <c r="DN12" s="36"/>
      <c r="DO12" s="99" t="e">
        <f t="shared" si="45"/>
        <v>#DIV/0!</v>
      </c>
      <c r="DP12" s="36">
        <f t="shared" si="74"/>
        <v>0</v>
      </c>
      <c r="DQ12" s="36"/>
      <c r="DR12" s="36"/>
      <c r="DS12" s="36"/>
      <c r="DT12" s="36"/>
      <c r="DU12" s="36"/>
      <c r="DV12" s="99" t="e">
        <f t="shared" si="56"/>
        <v>#DIV/0!</v>
      </c>
      <c r="DW12" s="36">
        <f t="shared" si="75"/>
        <v>0</v>
      </c>
      <c r="DX12" s="36"/>
      <c r="DY12" s="36"/>
      <c r="DZ12" s="36"/>
      <c r="EA12" s="36"/>
      <c r="EB12" s="36"/>
      <c r="EC12" s="99" t="e">
        <f t="shared" si="48"/>
        <v>#DIV/0!</v>
      </c>
      <c r="ED12" s="26">
        <f>EF12+EG12+EH12+EI12</f>
        <v>0</v>
      </c>
      <c r="EE12" s="27"/>
      <c r="EF12" s="27"/>
      <c r="EG12" s="27"/>
      <c r="EH12" s="27">
        <v>0</v>
      </c>
      <c r="EI12" s="27"/>
      <c r="EJ12" s="26">
        <f t="shared" si="76"/>
        <v>0</v>
      </c>
      <c r="EK12" s="27"/>
      <c r="EL12" s="27"/>
      <c r="EM12" s="27"/>
      <c r="EN12" s="27"/>
      <c r="EO12" s="27"/>
      <c r="EP12" s="14" t="e">
        <f>EJ12/ED12*100</f>
        <v>#DIV/0!</v>
      </c>
      <c r="EQ12" s="26">
        <f t="shared" si="77"/>
        <v>0</v>
      </c>
      <c r="ER12" s="27"/>
      <c r="ES12" s="27"/>
      <c r="ET12" s="27"/>
      <c r="EU12" s="27"/>
      <c r="EV12" s="27"/>
      <c r="EW12" s="14" t="e">
        <f>EQ12/ED12*100</f>
        <v>#DIV/0!</v>
      </c>
      <c r="EX12" s="26">
        <f t="shared" si="78"/>
        <v>0</v>
      </c>
      <c r="EY12" s="27"/>
      <c r="EZ12" s="27"/>
      <c r="FA12" s="27"/>
      <c r="FB12" s="27"/>
      <c r="FC12" s="27"/>
      <c r="FD12" s="14" t="e">
        <f>EX12/ED12*100</f>
        <v>#DIV/0!</v>
      </c>
      <c r="FE12" s="26">
        <f t="shared" si="79"/>
        <v>0</v>
      </c>
      <c r="FF12" s="27"/>
      <c r="FG12" s="27"/>
      <c r="FH12" s="27"/>
      <c r="FI12" s="27"/>
      <c r="FJ12" s="27"/>
      <c r="FK12" s="14" t="e">
        <f>FE12/ED12*100</f>
        <v>#DIV/0!</v>
      </c>
      <c r="FL12" s="26">
        <f t="shared" si="80"/>
        <v>0</v>
      </c>
      <c r="FM12" s="27"/>
      <c r="FN12" s="27"/>
      <c r="FO12" s="27"/>
      <c r="FP12" s="27"/>
      <c r="FQ12" s="27"/>
      <c r="FR12" s="14" t="e">
        <f t="shared" si="54"/>
        <v>#DIV/0!</v>
      </c>
    </row>
    <row r="13" spans="2:174" s="20" customFormat="1" ht="27.75" customHeight="1">
      <c r="B13" s="12"/>
      <c r="C13" s="109" t="s">
        <v>29</v>
      </c>
      <c r="D13" s="36">
        <f t="shared" si="57"/>
        <v>46</v>
      </c>
      <c r="E13" s="36"/>
      <c r="F13" s="36"/>
      <c r="G13" s="36"/>
      <c r="H13" s="36">
        <v>46</v>
      </c>
      <c r="I13" s="36"/>
      <c r="J13" s="34" t="e">
        <f>D13/#REF!*100</f>
        <v>#REF!</v>
      </c>
      <c r="K13" s="26">
        <f t="shared" si="58"/>
        <v>30</v>
      </c>
      <c r="L13" s="36"/>
      <c r="M13" s="36"/>
      <c r="N13" s="36"/>
      <c r="O13" s="36">
        <v>30</v>
      </c>
      <c r="P13" s="36"/>
      <c r="Q13" s="26">
        <f t="shared" si="59"/>
        <v>5</v>
      </c>
      <c r="R13" s="36"/>
      <c r="S13" s="36"/>
      <c r="T13" s="36"/>
      <c r="U13" s="36">
        <v>5</v>
      </c>
      <c r="V13" s="36"/>
      <c r="W13" s="34">
        <f t="shared" si="23"/>
        <v>16.666666666666664</v>
      </c>
      <c r="X13" s="26">
        <f t="shared" si="60"/>
        <v>5</v>
      </c>
      <c r="Y13" s="36"/>
      <c r="Z13" s="36"/>
      <c r="AA13" s="36"/>
      <c r="AB13" s="36">
        <v>5</v>
      </c>
      <c r="AC13" s="36"/>
      <c r="AD13" s="35">
        <f t="shared" si="25"/>
        <v>16.666666666666664</v>
      </c>
      <c r="AE13" s="26">
        <f t="shared" si="61"/>
        <v>14</v>
      </c>
      <c r="AF13" s="36"/>
      <c r="AG13" s="36"/>
      <c r="AH13" s="36"/>
      <c r="AI13" s="36">
        <v>14</v>
      </c>
      <c r="AJ13" s="36"/>
      <c r="AK13" s="35">
        <f t="shared" si="27"/>
        <v>46.666666666666664</v>
      </c>
      <c r="AL13" s="36">
        <f t="shared" si="62"/>
        <v>27</v>
      </c>
      <c r="AM13" s="36"/>
      <c r="AN13" s="36"/>
      <c r="AO13" s="36"/>
      <c r="AP13" s="36">
        <v>27</v>
      </c>
      <c r="AQ13" s="36"/>
      <c r="AR13" s="99">
        <f t="shared" si="29"/>
        <v>90</v>
      </c>
      <c r="AS13" s="36">
        <f t="shared" si="63"/>
        <v>25</v>
      </c>
      <c r="AT13" s="36"/>
      <c r="AU13" s="36"/>
      <c r="AV13" s="36"/>
      <c r="AW13" s="36">
        <v>25</v>
      </c>
      <c r="AX13" s="36"/>
      <c r="AY13" s="36">
        <f t="shared" si="64"/>
        <v>5</v>
      </c>
      <c r="AZ13" s="36"/>
      <c r="BA13" s="36"/>
      <c r="BB13" s="36"/>
      <c r="BC13" s="36">
        <v>5</v>
      </c>
      <c r="BD13" s="36"/>
      <c r="BE13" s="34">
        <f>AY13/AS13*100</f>
        <v>20</v>
      </c>
      <c r="BF13" s="36">
        <f t="shared" si="65"/>
        <v>5</v>
      </c>
      <c r="BG13" s="36"/>
      <c r="BH13" s="36"/>
      <c r="BI13" s="36"/>
      <c r="BJ13" s="36">
        <v>5</v>
      </c>
      <c r="BK13" s="36"/>
      <c r="BL13" s="34">
        <f t="shared" si="32"/>
        <v>20</v>
      </c>
      <c r="BM13" s="36">
        <f t="shared" si="66"/>
        <v>14</v>
      </c>
      <c r="BN13" s="36"/>
      <c r="BO13" s="36"/>
      <c r="BP13" s="36"/>
      <c r="BQ13" s="36">
        <v>14</v>
      </c>
      <c r="BR13" s="36"/>
      <c r="BS13" s="34">
        <f t="shared" si="34"/>
        <v>56.00000000000001</v>
      </c>
      <c r="BT13" s="36">
        <f t="shared" si="67"/>
        <v>8</v>
      </c>
      <c r="BU13" s="36"/>
      <c r="BV13" s="36"/>
      <c r="BW13" s="36"/>
      <c r="BX13" s="36">
        <v>8</v>
      </c>
      <c r="BY13" s="36"/>
      <c r="BZ13" s="99">
        <f t="shared" si="36"/>
        <v>32</v>
      </c>
      <c r="CA13" s="36">
        <f t="shared" si="68"/>
        <v>8</v>
      </c>
      <c r="CB13" s="36"/>
      <c r="CC13" s="36"/>
      <c r="CD13" s="36"/>
      <c r="CE13" s="36">
        <v>8</v>
      </c>
      <c r="CF13" s="36"/>
      <c r="CG13" s="99">
        <f t="shared" si="38"/>
        <v>32</v>
      </c>
      <c r="CH13" s="36">
        <f t="shared" si="69"/>
        <v>8</v>
      </c>
      <c r="CI13" s="36"/>
      <c r="CJ13" s="36"/>
      <c r="CK13" s="36"/>
      <c r="CL13" s="36">
        <v>8</v>
      </c>
      <c r="CM13" s="36"/>
      <c r="CN13" s="99">
        <f t="shared" si="40"/>
        <v>32</v>
      </c>
      <c r="CO13" s="36">
        <f t="shared" si="70"/>
        <v>8</v>
      </c>
      <c r="CP13" s="36"/>
      <c r="CQ13" s="36"/>
      <c r="CR13" s="36"/>
      <c r="CS13" s="36">
        <v>8</v>
      </c>
      <c r="CT13" s="36"/>
      <c r="CU13" s="99">
        <f t="shared" si="55"/>
        <v>32</v>
      </c>
      <c r="CV13" s="36">
        <f t="shared" si="71"/>
        <v>0</v>
      </c>
      <c r="CW13" s="36"/>
      <c r="CX13" s="36"/>
      <c r="CY13" s="36"/>
      <c r="CZ13" s="36">
        <v>0</v>
      </c>
      <c r="DA13" s="36"/>
      <c r="DB13" s="36">
        <f t="shared" si="72"/>
        <v>0</v>
      </c>
      <c r="DC13" s="36"/>
      <c r="DD13" s="36"/>
      <c r="DE13" s="36"/>
      <c r="DF13" s="36">
        <v>0</v>
      </c>
      <c r="DG13" s="36"/>
      <c r="DH13" s="99"/>
      <c r="DI13" s="36">
        <f t="shared" si="73"/>
        <v>0</v>
      </c>
      <c r="DJ13" s="36"/>
      <c r="DK13" s="36"/>
      <c r="DL13" s="36"/>
      <c r="DM13" s="36">
        <v>0</v>
      </c>
      <c r="DN13" s="36"/>
      <c r="DO13" s="99"/>
      <c r="DP13" s="36">
        <f t="shared" si="74"/>
        <v>0</v>
      </c>
      <c r="DQ13" s="36"/>
      <c r="DR13" s="36"/>
      <c r="DS13" s="36"/>
      <c r="DT13" s="36">
        <v>0</v>
      </c>
      <c r="DU13" s="36"/>
      <c r="DV13" s="99">
        <v>0</v>
      </c>
      <c r="DW13" s="36">
        <f t="shared" si="75"/>
        <v>0</v>
      </c>
      <c r="DX13" s="36"/>
      <c r="DY13" s="36"/>
      <c r="DZ13" s="36"/>
      <c r="EA13" s="36">
        <v>0</v>
      </c>
      <c r="EB13" s="36"/>
      <c r="EC13" s="99"/>
      <c r="ED13" s="26">
        <f>EF13+EG13+EH13+EI13</f>
        <v>0</v>
      </c>
      <c r="EE13" s="36"/>
      <c r="EF13" s="36"/>
      <c r="EG13" s="36"/>
      <c r="EH13" s="36">
        <v>0</v>
      </c>
      <c r="EI13" s="36"/>
      <c r="EJ13" s="26">
        <f t="shared" si="76"/>
        <v>0</v>
      </c>
      <c r="EK13" s="36"/>
      <c r="EL13" s="36"/>
      <c r="EM13" s="36"/>
      <c r="EN13" s="36">
        <v>0</v>
      </c>
      <c r="EO13" s="36"/>
      <c r="EP13" s="14"/>
      <c r="EQ13" s="26">
        <f t="shared" si="77"/>
        <v>0</v>
      </c>
      <c r="ER13" s="36"/>
      <c r="ES13" s="36"/>
      <c r="ET13" s="36"/>
      <c r="EU13" s="36">
        <v>0</v>
      </c>
      <c r="EV13" s="36"/>
      <c r="EW13" s="14"/>
      <c r="EX13" s="26">
        <f t="shared" si="78"/>
        <v>0</v>
      </c>
      <c r="EY13" s="36"/>
      <c r="EZ13" s="36"/>
      <c r="FA13" s="36"/>
      <c r="FB13" s="36">
        <v>0</v>
      </c>
      <c r="FC13" s="36"/>
      <c r="FD13" s="14">
        <v>0</v>
      </c>
      <c r="FE13" s="26">
        <f t="shared" si="79"/>
        <v>0</v>
      </c>
      <c r="FF13" s="36"/>
      <c r="FG13" s="36"/>
      <c r="FH13" s="36"/>
      <c r="FI13" s="36">
        <v>0</v>
      </c>
      <c r="FJ13" s="36"/>
      <c r="FK13" s="14"/>
      <c r="FL13" s="26">
        <f t="shared" si="80"/>
        <v>0</v>
      </c>
      <c r="FM13" s="36"/>
      <c r="FN13" s="36"/>
      <c r="FO13" s="36"/>
      <c r="FP13" s="36">
        <v>0</v>
      </c>
      <c r="FQ13" s="36"/>
      <c r="FR13" s="14"/>
    </row>
    <row r="14" spans="2:174" s="8" customFormat="1" ht="106.5" customHeight="1">
      <c r="B14" s="11">
        <v>2</v>
      </c>
      <c r="C14" s="7" t="s">
        <v>4</v>
      </c>
      <c r="D14" s="36">
        <f t="shared" si="57"/>
        <v>3.8</v>
      </c>
      <c r="E14" s="36"/>
      <c r="F14" s="36"/>
      <c r="G14" s="36"/>
      <c r="H14" s="36">
        <v>3.8</v>
      </c>
      <c r="I14" s="36"/>
      <c r="J14" s="34" t="e">
        <f>D14/#REF!*100</f>
        <v>#REF!</v>
      </c>
      <c r="K14" s="26">
        <f t="shared" si="58"/>
        <v>7</v>
      </c>
      <c r="L14" s="27"/>
      <c r="M14" s="27"/>
      <c r="N14" s="27"/>
      <c r="O14" s="27">
        <v>7</v>
      </c>
      <c r="P14" s="27"/>
      <c r="Q14" s="26">
        <f t="shared" si="59"/>
        <v>0.3</v>
      </c>
      <c r="R14" s="27"/>
      <c r="S14" s="27"/>
      <c r="T14" s="27"/>
      <c r="U14" s="27">
        <v>0.3</v>
      </c>
      <c r="V14" s="27"/>
      <c r="W14" s="35">
        <f t="shared" si="23"/>
        <v>4.285714285714286</v>
      </c>
      <c r="X14" s="26">
        <f t="shared" si="60"/>
        <v>0.7</v>
      </c>
      <c r="Y14" s="27"/>
      <c r="Z14" s="27"/>
      <c r="AA14" s="27"/>
      <c r="AB14" s="27">
        <v>0.7</v>
      </c>
      <c r="AC14" s="27"/>
      <c r="AD14" s="35">
        <f t="shared" si="25"/>
        <v>10</v>
      </c>
      <c r="AE14" s="26">
        <f t="shared" si="61"/>
        <v>0.8</v>
      </c>
      <c r="AF14" s="27"/>
      <c r="AG14" s="27"/>
      <c r="AH14" s="27"/>
      <c r="AI14" s="27">
        <v>0.8</v>
      </c>
      <c r="AJ14" s="27"/>
      <c r="AK14" s="35">
        <f t="shared" si="27"/>
        <v>11.428571428571429</v>
      </c>
      <c r="AL14" s="36">
        <f t="shared" si="62"/>
        <v>7</v>
      </c>
      <c r="AM14" s="36"/>
      <c r="AN14" s="36"/>
      <c r="AO14" s="36"/>
      <c r="AP14" s="36">
        <v>7</v>
      </c>
      <c r="AQ14" s="36"/>
      <c r="AR14" s="99">
        <f t="shared" si="29"/>
        <v>100</v>
      </c>
      <c r="AS14" s="36">
        <f t="shared" si="63"/>
        <v>7</v>
      </c>
      <c r="AT14" s="36"/>
      <c r="AU14" s="36"/>
      <c r="AV14" s="36"/>
      <c r="AW14" s="36">
        <v>7</v>
      </c>
      <c r="AX14" s="36"/>
      <c r="AY14" s="36">
        <f t="shared" si="64"/>
        <v>0.3</v>
      </c>
      <c r="AZ14" s="36"/>
      <c r="BA14" s="36"/>
      <c r="BB14" s="36"/>
      <c r="BC14" s="36">
        <v>0.3</v>
      </c>
      <c r="BD14" s="36"/>
      <c r="BE14" s="34">
        <f>AY14/AS14*100</f>
        <v>4.285714285714286</v>
      </c>
      <c r="BF14" s="36">
        <f t="shared" si="65"/>
        <v>0.7</v>
      </c>
      <c r="BG14" s="36"/>
      <c r="BH14" s="36"/>
      <c r="BI14" s="36"/>
      <c r="BJ14" s="36">
        <v>0.7</v>
      </c>
      <c r="BK14" s="36"/>
      <c r="BL14" s="34">
        <f t="shared" si="32"/>
        <v>10</v>
      </c>
      <c r="BM14" s="36">
        <f t="shared" si="66"/>
        <v>0.8</v>
      </c>
      <c r="BN14" s="36"/>
      <c r="BO14" s="36"/>
      <c r="BP14" s="36"/>
      <c r="BQ14" s="36">
        <v>0.8</v>
      </c>
      <c r="BR14" s="36"/>
      <c r="BS14" s="34">
        <f t="shared" si="34"/>
        <v>11.428571428571429</v>
      </c>
      <c r="BT14" s="36">
        <f t="shared" si="67"/>
        <v>0.2</v>
      </c>
      <c r="BU14" s="36"/>
      <c r="BV14" s="36"/>
      <c r="BW14" s="36"/>
      <c r="BX14" s="36">
        <v>0.2</v>
      </c>
      <c r="BY14" s="36"/>
      <c r="BZ14" s="99">
        <f t="shared" si="36"/>
        <v>2.857142857142857</v>
      </c>
      <c r="CA14" s="36">
        <f t="shared" si="68"/>
        <v>0.2</v>
      </c>
      <c r="CB14" s="36"/>
      <c r="CC14" s="36"/>
      <c r="CD14" s="36"/>
      <c r="CE14" s="36">
        <v>0.2</v>
      </c>
      <c r="CF14" s="36"/>
      <c r="CG14" s="99">
        <f t="shared" si="38"/>
        <v>2.857142857142857</v>
      </c>
      <c r="CH14" s="36">
        <f t="shared" si="69"/>
        <v>0.2</v>
      </c>
      <c r="CI14" s="36"/>
      <c r="CJ14" s="36"/>
      <c r="CK14" s="36"/>
      <c r="CL14" s="36">
        <v>0.2</v>
      </c>
      <c r="CM14" s="36"/>
      <c r="CN14" s="99">
        <f t="shared" si="40"/>
        <v>2.857142857142857</v>
      </c>
      <c r="CO14" s="36">
        <f t="shared" si="70"/>
        <v>7</v>
      </c>
      <c r="CP14" s="36"/>
      <c r="CQ14" s="36"/>
      <c r="CR14" s="36"/>
      <c r="CS14" s="36">
        <v>7</v>
      </c>
      <c r="CT14" s="36"/>
      <c r="CU14" s="99">
        <f t="shared" si="55"/>
        <v>100</v>
      </c>
      <c r="CV14" s="36">
        <f t="shared" si="71"/>
        <v>683.7</v>
      </c>
      <c r="CW14" s="36"/>
      <c r="CX14" s="36"/>
      <c r="CY14" s="36"/>
      <c r="CZ14" s="36">
        <v>683.7</v>
      </c>
      <c r="DA14" s="36"/>
      <c r="DB14" s="36">
        <f t="shared" si="72"/>
        <v>0</v>
      </c>
      <c r="DC14" s="36"/>
      <c r="DD14" s="36"/>
      <c r="DE14" s="36"/>
      <c r="DF14" s="36">
        <v>0</v>
      </c>
      <c r="DG14" s="36"/>
      <c r="DH14" s="99">
        <f t="shared" si="43"/>
        <v>0</v>
      </c>
      <c r="DI14" s="36">
        <f t="shared" si="73"/>
        <v>5.2</v>
      </c>
      <c r="DJ14" s="36"/>
      <c r="DK14" s="36"/>
      <c r="DL14" s="36"/>
      <c r="DM14" s="36">
        <v>5.2</v>
      </c>
      <c r="DN14" s="36"/>
      <c r="DO14" s="99">
        <f t="shared" si="45"/>
        <v>0.7605675003656575</v>
      </c>
      <c r="DP14" s="36">
        <f t="shared" si="74"/>
        <v>19.8</v>
      </c>
      <c r="DQ14" s="36"/>
      <c r="DR14" s="36"/>
      <c r="DS14" s="36"/>
      <c r="DT14" s="36">
        <v>19.8</v>
      </c>
      <c r="DU14" s="36"/>
      <c r="DV14" s="99">
        <f t="shared" si="56"/>
        <v>2.89600702062308</v>
      </c>
      <c r="DW14" s="36">
        <f t="shared" si="75"/>
        <v>683.7</v>
      </c>
      <c r="DX14" s="36"/>
      <c r="DY14" s="36"/>
      <c r="DZ14" s="36"/>
      <c r="EA14" s="36">
        <v>683.7</v>
      </c>
      <c r="EB14" s="36"/>
      <c r="EC14" s="99">
        <f t="shared" si="48"/>
        <v>100</v>
      </c>
      <c r="ED14" s="26">
        <f>EF14+EG14+EH14+EI14</f>
        <v>100</v>
      </c>
      <c r="EE14" s="27"/>
      <c r="EF14" s="27"/>
      <c r="EG14" s="27"/>
      <c r="EH14" s="27">
        <v>100</v>
      </c>
      <c r="EI14" s="27"/>
      <c r="EJ14" s="26">
        <f t="shared" si="76"/>
        <v>0</v>
      </c>
      <c r="EK14" s="27"/>
      <c r="EL14" s="27"/>
      <c r="EM14" s="27"/>
      <c r="EN14" s="27">
        <v>0</v>
      </c>
      <c r="EO14" s="27"/>
      <c r="EP14" s="14">
        <f>EJ14/ED14*100</f>
        <v>0</v>
      </c>
      <c r="EQ14" s="26">
        <f t="shared" si="77"/>
        <v>5.2</v>
      </c>
      <c r="ER14" s="27"/>
      <c r="ES14" s="27"/>
      <c r="ET14" s="27"/>
      <c r="EU14" s="27">
        <v>5.2</v>
      </c>
      <c r="EV14" s="27"/>
      <c r="EW14" s="14">
        <f>EQ14/ED14*100</f>
        <v>5.2</v>
      </c>
      <c r="EX14" s="26">
        <f t="shared" si="78"/>
        <v>19.8</v>
      </c>
      <c r="EY14" s="27"/>
      <c r="EZ14" s="27"/>
      <c r="FA14" s="27"/>
      <c r="FB14" s="27">
        <v>19.8</v>
      </c>
      <c r="FC14" s="27"/>
      <c r="FD14" s="14">
        <f>EX14/ED14*100</f>
        <v>19.8</v>
      </c>
      <c r="FE14" s="26">
        <f t="shared" si="79"/>
        <v>31.8</v>
      </c>
      <c r="FF14" s="27"/>
      <c r="FG14" s="27"/>
      <c r="FH14" s="27"/>
      <c r="FI14" s="27">
        <v>31.8</v>
      </c>
      <c r="FJ14" s="27"/>
      <c r="FK14" s="14">
        <f>FE14/ED14*100</f>
        <v>31.8</v>
      </c>
      <c r="FL14" s="26">
        <f t="shared" si="80"/>
        <v>31.8</v>
      </c>
      <c r="FM14" s="27"/>
      <c r="FN14" s="27"/>
      <c r="FO14" s="27"/>
      <c r="FP14" s="27">
        <v>31.8</v>
      </c>
      <c r="FQ14" s="27"/>
      <c r="FR14" s="14">
        <f t="shared" si="54"/>
        <v>31.8</v>
      </c>
    </row>
    <row r="15" spans="2:174" s="32" customFormat="1" ht="78" customHeight="1">
      <c r="B15" s="110">
        <v>3</v>
      </c>
      <c r="C15" s="110" t="s">
        <v>71</v>
      </c>
      <c r="D15" s="38">
        <f t="shared" si="57"/>
        <v>7028</v>
      </c>
      <c r="E15" s="38"/>
      <c r="F15" s="38"/>
      <c r="G15" s="38"/>
      <c r="H15" s="38">
        <f>859+6169</f>
        <v>7028</v>
      </c>
      <c r="I15" s="38"/>
      <c r="J15" s="99" t="e">
        <f>D15/#REF!*100</f>
        <v>#REF!</v>
      </c>
      <c r="K15" s="33">
        <f t="shared" si="58"/>
        <v>1061</v>
      </c>
      <c r="L15" s="38"/>
      <c r="M15" s="38"/>
      <c r="N15" s="38"/>
      <c r="O15" s="38">
        <v>1061</v>
      </c>
      <c r="P15" s="38"/>
      <c r="Q15" s="33">
        <f t="shared" si="59"/>
        <v>253.7</v>
      </c>
      <c r="R15" s="38"/>
      <c r="S15" s="38"/>
      <c r="T15" s="38"/>
      <c r="U15" s="38">
        <v>253.7</v>
      </c>
      <c r="V15" s="38"/>
      <c r="W15" s="99">
        <f t="shared" si="23"/>
        <v>23.911404335532517</v>
      </c>
      <c r="X15" s="33">
        <f t="shared" si="60"/>
        <v>374</v>
      </c>
      <c r="Y15" s="38"/>
      <c r="Z15" s="38"/>
      <c r="AA15" s="38"/>
      <c r="AB15" s="38">
        <v>374</v>
      </c>
      <c r="AC15" s="38"/>
      <c r="AD15" s="14">
        <f t="shared" si="25"/>
        <v>35.2497643732328</v>
      </c>
      <c r="AE15" s="33">
        <f t="shared" si="61"/>
        <v>627</v>
      </c>
      <c r="AF15" s="38"/>
      <c r="AG15" s="38"/>
      <c r="AH15" s="38"/>
      <c r="AI15" s="38">
        <v>627</v>
      </c>
      <c r="AJ15" s="38"/>
      <c r="AK15" s="14">
        <f t="shared" si="27"/>
        <v>59.0951932139491</v>
      </c>
      <c r="AL15" s="38">
        <f t="shared" si="62"/>
        <v>890</v>
      </c>
      <c r="AM15" s="38"/>
      <c r="AN15" s="38"/>
      <c r="AO15" s="38"/>
      <c r="AP15" s="38">
        <v>890</v>
      </c>
      <c r="AQ15" s="38"/>
      <c r="AR15" s="99">
        <f t="shared" si="29"/>
        <v>83.88312912346842</v>
      </c>
      <c r="AS15" s="38">
        <f t="shared" si="63"/>
        <v>1296</v>
      </c>
      <c r="AT15" s="38"/>
      <c r="AU15" s="38"/>
      <c r="AV15" s="38"/>
      <c r="AW15" s="38">
        <v>1296</v>
      </c>
      <c r="AX15" s="38"/>
      <c r="AY15" s="38">
        <f t="shared" si="64"/>
        <v>253.7</v>
      </c>
      <c r="AZ15" s="38"/>
      <c r="BA15" s="38"/>
      <c r="BB15" s="38"/>
      <c r="BC15" s="38">
        <v>253.7</v>
      </c>
      <c r="BD15" s="38"/>
      <c r="BE15" s="99">
        <f>AY15/AS15*100</f>
        <v>19.575617283950617</v>
      </c>
      <c r="BF15" s="38">
        <f t="shared" si="65"/>
        <v>374</v>
      </c>
      <c r="BG15" s="38"/>
      <c r="BH15" s="38"/>
      <c r="BI15" s="38"/>
      <c r="BJ15" s="38">
        <v>374</v>
      </c>
      <c r="BK15" s="38"/>
      <c r="BL15" s="99">
        <f t="shared" si="32"/>
        <v>28.858024691358025</v>
      </c>
      <c r="BM15" s="38">
        <f t="shared" si="66"/>
        <v>627</v>
      </c>
      <c r="BN15" s="38"/>
      <c r="BO15" s="38"/>
      <c r="BP15" s="38"/>
      <c r="BQ15" s="38">
        <v>627</v>
      </c>
      <c r="BR15" s="38"/>
      <c r="BS15" s="99">
        <f t="shared" si="34"/>
        <v>48.379629629629626</v>
      </c>
      <c r="BT15" s="38">
        <f t="shared" si="67"/>
        <v>138</v>
      </c>
      <c r="BU15" s="38"/>
      <c r="BV15" s="38"/>
      <c r="BW15" s="38"/>
      <c r="BX15" s="38">
        <v>138</v>
      </c>
      <c r="BY15" s="38"/>
      <c r="BZ15" s="99">
        <f t="shared" si="36"/>
        <v>10.648148148148149</v>
      </c>
      <c r="CA15" s="38">
        <f t="shared" si="68"/>
        <v>374</v>
      </c>
      <c r="CB15" s="38"/>
      <c r="CC15" s="38"/>
      <c r="CD15" s="38"/>
      <c r="CE15" s="38">
        <v>374</v>
      </c>
      <c r="CF15" s="38"/>
      <c r="CG15" s="99">
        <f t="shared" si="38"/>
        <v>28.858024691358025</v>
      </c>
      <c r="CH15" s="38">
        <f t="shared" si="69"/>
        <v>1037</v>
      </c>
      <c r="CI15" s="38"/>
      <c r="CJ15" s="38"/>
      <c r="CK15" s="38"/>
      <c r="CL15" s="38">
        <v>1037</v>
      </c>
      <c r="CM15" s="38"/>
      <c r="CN15" s="99">
        <f t="shared" si="40"/>
        <v>80.01543209876543</v>
      </c>
      <c r="CO15" s="38">
        <f t="shared" si="70"/>
        <v>1296</v>
      </c>
      <c r="CP15" s="38"/>
      <c r="CQ15" s="38"/>
      <c r="CR15" s="38"/>
      <c r="CS15" s="38">
        <v>1296</v>
      </c>
      <c r="CT15" s="38"/>
      <c r="CU15" s="99">
        <f t="shared" si="55"/>
        <v>100</v>
      </c>
      <c r="CV15" s="38">
        <f t="shared" si="71"/>
        <v>1503</v>
      </c>
      <c r="CW15" s="38"/>
      <c r="CX15" s="38"/>
      <c r="CY15" s="38"/>
      <c r="CZ15" s="38">
        <v>1503</v>
      </c>
      <c r="DA15" s="38"/>
      <c r="DB15" s="38">
        <f t="shared" si="72"/>
        <v>257.2</v>
      </c>
      <c r="DC15" s="38"/>
      <c r="DD15" s="38"/>
      <c r="DE15" s="38"/>
      <c r="DF15" s="38">
        <v>257.2</v>
      </c>
      <c r="DG15" s="38"/>
      <c r="DH15" s="99">
        <f t="shared" si="43"/>
        <v>17.112441783100465</v>
      </c>
      <c r="DI15" s="38">
        <f t="shared" si="73"/>
        <v>1041.3</v>
      </c>
      <c r="DJ15" s="38"/>
      <c r="DK15" s="38"/>
      <c r="DL15" s="38"/>
      <c r="DM15" s="38">
        <v>1041.3</v>
      </c>
      <c r="DN15" s="38"/>
      <c r="DO15" s="99">
        <f t="shared" si="45"/>
        <v>69.2814371257485</v>
      </c>
      <c r="DP15" s="38">
        <f t="shared" si="74"/>
        <v>1331.8</v>
      </c>
      <c r="DQ15" s="38"/>
      <c r="DR15" s="38"/>
      <c r="DS15" s="38"/>
      <c r="DT15" s="38">
        <v>1331.8</v>
      </c>
      <c r="DU15" s="38"/>
      <c r="DV15" s="99">
        <f t="shared" si="56"/>
        <v>88.60944777112442</v>
      </c>
      <c r="DW15" s="38">
        <f t="shared" si="75"/>
        <v>1503</v>
      </c>
      <c r="DX15" s="38"/>
      <c r="DY15" s="38"/>
      <c r="DZ15" s="38"/>
      <c r="EA15" s="38">
        <v>1503</v>
      </c>
      <c r="EB15" s="38"/>
      <c r="EC15" s="99">
        <f t="shared" si="48"/>
        <v>100</v>
      </c>
      <c r="ED15" s="33">
        <v>1328</v>
      </c>
      <c r="EE15" s="38"/>
      <c r="EF15" s="38"/>
      <c r="EG15" s="38"/>
      <c r="EH15" s="38">
        <v>1328</v>
      </c>
      <c r="EI15" s="38"/>
      <c r="EJ15" s="33">
        <f t="shared" si="76"/>
        <v>257.2</v>
      </c>
      <c r="EK15" s="38"/>
      <c r="EL15" s="38"/>
      <c r="EM15" s="38"/>
      <c r="EN15" s="38">
        <v>257.2</v>
      </c>
      <c r="EO15" s="38"/>
      <c r="EP15" s="14">
        <f>EJ15/ED15*100</f>
        <v>19.36746987951807</v>
      </c>
      <c r="EQ15" s="33">
        <f t="shared" si="77"/>
        <v>1041.3</v>
      </c>
      <c r="ER15" s="38"/>
      <c r="ES15" s="38"/>
      <c r="ET15" s="38"/>
      <c r="EU15" s="38">
        <v>1041.3</v>
      </c>
      <c r="EV15" s="38"/>
      <c r="EW15" s="14">
        <f>EQ15/ED15*100</f>
        <v>78.41114457831326</v>
      </c>
      <c r="EX15" s="33">
        <f t="shared" si="78"/>
        <v>1331.8</v>
      </c>
      <c r="EY15" s="38"/>
      <c r="EZ15" s="38"/>
      <c r="FA15" s="38"/>
      <c r="FB15" s="38">
        <v>1331.8</v>
      </c>
      <c r="FC15" s="38"/>
      <c r="FD15" s="14">
        <f>EX15/ED15*100</f>
        <v>100.28614457831324</v>
      </c>
      <c r="FE15" s="33">
        <f t="shared" si="79"/>
        <v>342.7</v>
      </c>
      <c r="FF15" s="38"/>
      <c r="FG15" s="38"/>
      <c r="FH15" s="38"/>
      <c r="FI15" s="38">
        <v>342.7</v>
      </c>
      <c r="FJ15" s="38"/>
      <c r="FK15" s="14">
        <f>FE15/ED15*100</f>
        <v>25.805722891566262</v>
      </c>
      <c r="FL15" s="33">
        <f t="shared" si="80"/>
        <v>693.54</v>
      </c>
      <c r="FM15" s="38"/>
      <c r="FN15" s="38"/>
      <c r="FO15" s="38"/>
      <c r="FP15" s="38">
        <v>693.54</v>
      </c>
      <c r="FQ15" s="38"/>
      <c r="FR15" s="14">
        <f t="shared" si="54"/>
        <v>52.224397590361434</v>
      </c>
    </row>
    <row r="16" spans="2:174" s="20" customFormat="1" ht="258" customHeight="1" hidden="1">
      <c r="B16" s="12"/>
      <c r="C16" s="77" t="s">
        <v>105</v>
      </c>
      <c r="D16" s="36"/>
      <c r="E16" s="36"/>
      <c r="F16" s="36"/>
      <c r="G16" s="36"/>
      <c r="H16" s="36"/>
      <c r="I16" s="36"/>
      <c r="J16" s="34"/>
      <c r="K16" s="26"/>
      <c r="L16" s="36"/>
      <c r="M16" s="36"/>
      <c r="N16" s="36"/>
      <c r="O16" s="36"/>
      <c r="P16" s="36"/>
      <c r="Q16" s="26"/>
      <c r="R16" s="36"/>
      <c r="S16" s="36"/>
      <c r="T16" s="36"/>
      <c r="U16" s="36"/>
      <c r="V16" s="36"/>
      <c r="W16" s="34"/>
      <c r="X16" s="26"/>
      <c r="Y16" s="36"/>
      <c r="Z16" s="36"/>
      <c r="AA16" s="36"/>
      <c r="AB16" s="36"/>
      <c r="AC16" s="36"/>
      <c r="AD16" s="35"/>
      <c r="AE16" s="26"/>
      <c r="AF16" s="36"/>
      <c r="AG16" s="36"/>
      <c r="AH16" s="36"/>
      <c r="AI16" s="36"/>
      <c r="AJ16" s="36"/>
      <c r="AK16" s="35"/>
      <c r="AL16" s="36"/>
      <c r="AM16" s="36"/>
      <c r="AN16" s="36"/>
      <c r="AO16" s="36"/>
      <c r="AP16" s="36"/>
      <c r="AQ16" s="36"/>
      <c r="AR16" s="99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4"/>
      <c r="BF16" s="36"/>
      <c r="BG16" s="36"/>
      <c r="BH16" s="36"/>
      <c r="BI16" s="36"/>
      <c r="BJ16" s="36"/>
      <c r="BK16" s="36"/>
      <c r="BL16" s="34"/>
      <c r="BM16" s="36"/>
      <c r="BN16" s="36"/>
      <c r="BO16" s="36"/>
      <c r="BP16" s="36"/>
      <c r="BQ16" s="36"/>
      <c r="BR16" s="36"/>
      <c r="BS16" s="34"/>
      <c r="BT16" s="36"/>
      <c r="BU16" s="36"/>
      <c r="BV16" s="36"/>
      <c r="BW16" s="36"/>
      <c r="BX16" s="36"/>
      <c r="BY16" s="36"/>
      <c r="BZ16" s="99"/>
      <c r="CA16" s="36"/>
      <c r="CB16" s="36"/>
      <c r="CC16" s="36"/>
      <c r="CD16" s="36"/>
      <c r="CE16" s="36"/>
      <c r="CF16" s="36"/>
      <c r="CG16" s="99"/>
      <c r="CH16" s="36"/>
      <c r="CI16" s="36"/>
      <c r="CJ16" s="36"/>
      <c r="CK16" s="36"/>
      <c r="CL16" s="36"/>
      <c r="CM16" s="36"/>
      <c r="CN16" s="99"/>
      <c r="CO16" s="36"/>
      <c r="CP16" s="36"/>
      <c r="CQ16" s="36"/>
      <c r="CR16" s="36"/>
      <c r="CS16" s="36"/>
      <c r="CT16" s="36"/>
      <c r="CU16" s="99"/>
      <c r="CV16" s="36">
        <v>70806.1</v>
      </c>
      <c r="CW16" s="36"/>
      <c r="CX16" s="36">
        <v>62391.1</v>
      </c>
      <c r="CY16" s="36"/>
      <c r="CZ16" s="36"/>
      <c r="DA16" s="36">
        <v>8415</v>
      </c>
      <c r="DB16" s="36"/>
      <c r="DC16" s="36"/>
      <c r="DD16" s="36"/>
      <c r="DE16" s="36"/>
      <c r="DF16" s="36"/>
      <c r="DG16" s="36"/>
      <c r="DH16" s="99"/>
      <c r="DI16" s="36"/>
      <c r="DJ16" s="36"/>
      <c r="DK16" s="36"/>
      <c r="DL16" s="36"/>
      <c r="DM16" s="36"/>
      <c r="DN16" s="36"/>
      <c r="DO16" s="99"/>
      <c r="DP16" s="36"/>
      <c r="DQ16" s="36"/>
      <c r="DR16" s="36"/>
      <c r="DS16" s="36"/>
      <c r="DT16" s="36"/>
      <c r="DU16" s="36"/>
      <c r="DV16" s="99"/>
      <c r="DW16" s="36">
        <v>70806.1</v>
      </c>
      <c r="DX16" s="36"/>
      <c r="DY16" s="36">
        <v>62391.1</v>
      </c>
      <c r="DZ16" s="36"/>
      <c r="EA16" s="36"/>
      <c r="EB16" s="36">
        <v>8415</v>
      </c>
      <c r="EC16" s="99">
        <f t="shared" si="48"/>
        <v>100</v>
      </c>
      <c r="ED16" s="26"/>
      <c r="EE16" s="36"/>
      <c r="EF16" s="36"/>
      <c r="EG16" s="36"/>
      <c r="EH16" s="36"/>
      <c r="EI16" s="36"/>
      <c r="EJ16" s="26"/>
      <c r="EK16" s="36"/>
      <c r="EL16" s="36"/>
      <c r="EM16" s="36"/>
      <c r="EN16" s="36"/>
      <c r="EO16" s="36"/>
      <c r="EP16" s="14"/>
      <c r="EQ16" s="26"/>
      <c r="ER16" s="36"/>
      <c r="ES16" s="36"/>
      <c r="ET16" s="36"/>
      <c r="EU16" s="36"/>
      <c r="EV16" s="36"/>
      <c r="EW16" s="14"/>
      <c r="EX16" s="26"/>
      <c r="EY16" s="36"/>
      <c r="EZ16" s="36"/>
      <c r="FA16" s="36"/>
      <c r="FB16" s="36"/>
      <c r="FC16" s="36"/>
      <c r="FD16" s="14"/>
      <c r="FE16" s="26"/>
      <c r="FF16" s="36"/>
      <c r="FG16" s="36"/>
      <c r="FH16" s="36"/>
      <c r="FI16" s="36"/>
      <c r="FJ16" s="36"/>
      <c r="FK16" s="14"/>
      <c r="FL16" s="111"/>
      <c r="FM16" s="112"/>
      <c r="FN16" s="112"/>
      <c r="FO16" s="112"/>
      <c r="FP16" s="112"/>
      <c r="FQ16" s="112"/>
      <c r="FR16" s="113"/>
    </row>
    <row r="17" spans="2:174" s="23" customFormat="1" ht="107.25" customHeight="1" hidden="1">
      <c r="B17" s="76"/>
      <c r="C17" s="110" t="s">
        <v>85</v>
      </c>
      <c r="D17" s="36"/>
      <c r="E17" s="36"/>
      <c r="F17" s="36"/>
      <c r="G17" s="36"/>
      <c r="H17" s="36"/>
      <c r="I17" s="36"/>
      <c r="J17" s="34"/>
      <c r="K17" s="26"/>
      <c r="L17" s="36"/>
      <c r="M17" s="36"/>
      <c r="N17" s="36"/>
      <c r="O17" s="36"/>
      <c r="P17" s="36"/>
      <c r="Q17" s="26"/>
      <c r="R17" s="36"/>
      <c r="S17" s="36"/>
      <c r="T17" s="36"/>
      <c r="U17" s="36"/>
      <c r="V17" s="36"/>
      <c r="W17" s="34"/>
      <c r="X17" s="26"/>
      <c r="Y17" s="36"/>
      <c r="Z17" s="36"/>
      <c r="AA17" s="36"/>
      <c r="AB17" s="36"/>
      <c r="AC17" s="36"/>
      <c r="AD17" s="35"/>
      <c r="AE17" s="26"/>
      <c r="AF17" s="36"/>
      <c r="AG17" s="36"/>
      <c r="AH17" s="36"/>
      <c r="AI17" s="36"/>
      <c r="AJ17" s="36"/>
      <c r="AK17" s="35"/>
      <c r="AL17" s="36"/>
      <c r="AM17" s="36"/>
      <c r="AN17" s="36"/>
      <c r="AO17" s="36"/>
      <c r="AP17" s="36"/>
      <c r="AQ17" s="36"/>
      <c r="AR17" s="99"/>
      <c r="AS17" s="36">
        <f t="shared" si="63"/>
        <v>63266.5</v>
      </c>
      <c r="AT17" s="36"/>
      <c r="AU17" s="36">
        <v>63266.5</v>
      </c>
      <c r="AV17" s="36"/>
      <c r="AW17" s="36"/>
      <c r="AX17" s="36"/>
      <c r="AY17" s="36"/>
      <c r="AZ17" s="36"/>
      <c r="BA17" s="36"/>
      <c r="BB17" s="36"/>
      <c r="BC17" s="36"/>
      <c r="BD17" s="36"/>
      <c r="BE17" s="34"/>
      <c r="BF17" s="36"/>
      <c r="BG17" s="36"/>
      <c r="BH17" s="36"/>
      <c r="BI17" s="36"/>
      <c r="BJ17" s="36"/>
      <c r="BK17" s="36"/>
      <c r="BL17" s="34"/>
      <c r="BM17" s="36"/>
      <c r="BN17" s="36"/>
      <c r="BO17" s="36"/>
      <c r="BP17" s="36"/>
      <c r="BQ17" s="36"/>
      <c r="BR17" s="36"/>
      <c r="BS17" s="34"/>
      <c r="BT17" s="36"/>
      <c r="BU17" s="36"/>
      <c r="BV17" s="36"/>
      <c r="BW17" s="36"/>
      <c r="BX17" s="36"/>
      <c r="BY17" s="36"/>
      <c r="BZ17" s="99"/>
      <c r="CA17" s="36"/>
      <c r="CB17" s="36"/>
      <c r="CC17" s="36"/>
      <c r="CD17" s="36"/>
      <c r="CE17" s="36"/>
      <c r="CF17" s="36"/>
      <c r="CG17" s="99"/>
      <c r="CH17" s="36"/>
      <c r="CI17" s="36"/>
      <c r="CJ17" s="36"/>
      <c r="CK17" s="36"/>
      <c r="CL17" s="36"/>
      <c r="CM17" s="36"/>
      <c r="CN17" s="99"/>
      <c r="CO17" s="36">
        <f t="shared" si="70"/>
        <v>63266.5</v>
      </c>
      <c r="CP17" s="36"/>
      <c r="CQ17" s="36">
        <v>63266.5</v>
      </c>
      <c r="CR17" s="36"/>
      <c r="CS17" s="36"/>
      <c r="CT17" s="36"/>
      <c r="CU17" s="99">
        <f t="shared" si="55"/>
        <v>100</v>
      </c>
      <c r="CV17" s="36"/>
      <c r="CW17" s="36"/>
      <c r="CX17" s="36"/>
      <c r="CY17" s="36"/>
      <c r="CZ17" s="36"/>
      <c r="DA17" s="34"/>
      <c r="DB17" s="36"/>
      <c r="DC17" s="36"/>
      <c r="DD17" s="36"/>
      <c r="DE17" s="36"/>
      <c r="DF17" s="36"/>
      <c r="DG17" s="36"/>
      <c r="DH17" s="34"/>
      <c r="DI17" s="36"/>
      <c r="DJ17" s="36"/>
      <c r="DK17" s="36"/>
      <c r="DL17" s="36"/>
      <c r="DM17" s="36"/>
      <c r="DN17" s="36"/>
      <c r="DO17" s="34"/>
      <c r="DP17" s="36"/>
      <c r="DQ17" s="36"/>
      <c r="DR17" s="36"/>
      <c r="DS17" s="36"/>
      <c r="DT17" s="36"/>
      <c r="DU17" s="36"/>
      <c r="DV17" s="99"/>
      <c r="DW17" s="36"/>
      <c r="DX17" s="36"/>
      <c r="DY17" s="36"/>
      <c r="DZ17" s="36"/>
      <c r="EA17" s="36"/>
      <c r="EB17" s="36"/>
      <c r="EC17" s="99"/>
      <c r="ED17" s="36"/>
      <c r="EE17" s="36"/>
      <c r="EF17" s="36"/>
      <c r="EG17" s="36"/>
      <c r="EH17" s="36"/>
      <c r="EI17" s="34"/>
      <c r="EJ17" s="36"/>
      <c r="EK17" s="36"/>
      <c r="EL17" s="36"/>
      <c r="EM17" s="36"/>
      <c r="EN17" s="36"/>
      <c r="EO17" s="36"/>
      <c r="EP17" s="34"/>
      <c r="EQ17" s="36"/>
      <c r="ER17" s="36"/>
      <c r="ES17" s="36"/>
      <c r="ET17" s="36"/>
      <c r="EU17" s="36"/>
      <c r="EV17" s="36"/>
      <c r="EW17" s="34"/>
      <c r="EX17" s="36"/>
      <c r="EY17" s="36"/>
      <c r="EZ17" s="36"/>
      <c r="FA17" s="36"/>
      <c r="FB17" s="36"/>
      <c r="FC17" s="36"/>
      <c r="FD17" s="99"/>
      <c r="FE17" s="36"/>
      <c r="FF17" s="36"/>
      <c r="FG17" s="36"/>
      <c r="FH17" s="36"/>
      <c r="FI17" s="36"/>
      <c r="FJ17" s="36"/>
      <c r="FK17" s="99"/>
      <c r="FL17" s="112"/>
      <c r="FM17" s="112"/>
      <c r="FN17" s="112"/>
      <c r="FO17" s="112"/>
      <c r="FP17" s="112"/>
      <c r="FQ17" s="112"/>
      <c r="FR17" s="113" t="e">
        <f t="shared" si="54"/>
        <v>#DIV/0!</v>
      </c>
    </row>
    <row r="18" spans="2:174" s="23" customFormat="1" ht="57" customHeight="1" hidden="1">
      <c r="B18" s="76"/>
      <c r="C18" s="110" t="s">
        <v>84</v>
      </c>
      <c r="D18" s="36"/>
      <c r="E18" s="36"/>
      <c r="F18" s="36"/>
      <c r="G18" s="36"/>
      <c r="H18" s="36"/>
      <c r="I18" s="36"/>
      <c r="J18" s="34"/>
      <c r="K18" s="26"/>
      <c r="L18" s="36"/>
      <c r="M18" s="36"/>
      <c r="N18" s="36"/>
      <c r="O18" s="36"/>
      <c r="P18" s="36"/>
      <c r="Q18" s="26"/>
      <c r="R18" s="36"/>
      <c r="S18" s="36"/>
      <c r="T18" s="36"/>
      <c r="U18" s="36"/>
      <c r="V18" s="36"/>
      <c r="W18" s="34"/>
      <c r="X18" s="26"/>
      <c r="Y18" s="36"/>
      <c r="Z18" s="36"/>
      <c r="AA18" s="36"/>
      <c r="AB18" s="36"/>
      <c r="AC18" s="36"/>
      <c r="AD18" s="35"/>
      <c r="AE18" s="26"/>
      <c r="AF18" s="36"/>
      <c r="AG18" s="36"/>
      <c r="AH18" s="36"/>
      <c r="AI18" s="36"/>
      <c r="AJ18" s="36"/>
      <c r="AK18" s="35"/>
      <c r="AL18" s="36"/>
      <c r="AM18" s="36"/>
      <c r="AN18" s="36"/>
      <c r="AO18" s="36"/>
      <c r="AP18" s="36"/>
      <c r="AQ18" s="36"/>
      <c r="AR18" s="99"/>
      <c r="AS18" s="36">
        <f t="shared" si="63"/>
        <v>6896.3</v>
      </c>
      <c r="AT18" s="36"/>
      <c r="AU18" s="36"/>
      <c r="AV18" s="36"/>
      <c r="AW18" s="36"/>
      <c r="AX18" s="36">
        <v>6896.3</v>
      </c>
      <c r="AY18" s="36"/>
      <c r="AZ18" s="36"/>
      <c r="BA18" s="36"/>
      <c r="BB18" s="36"/>
      <c r="BC18" s="36"/>
      <c r="BD18" s="36"/>
      <c r="BE18" s="34"/>
      <c r="BF18" s="36"/>
      <c r="BG18" s="36"/>
      <c r="BH18" s="36"/>
      <c r="BI18" s="36"/>
      <c r="BJ18" s="36"/>
      <c r="BK18" s="36"/>
      <c r="BL18" s="34"/>
      <c r="BM18" s="36"/>
      <c r="BN18" s="36"/>
      <c r="BO18" s="36"/>
      <c r="BP18" s="36"/>
      <c r="BQ18" s="36"/>
      <c r="BR18" s="36"/>
      <c r="BS18" s="34"/>
      <c r="BT18" s="36"/>
      <c r="BU18" s="36"/>
      <c r="BV18" s="36"/>
      <c r="BW18" s="36"/>
      <c r="BX18" s="36"/>
      <c r="BY18" s="36"/>
      <c r="BZ18" s="99"/>
      <c r="CA18" s="36"/>
      <c r="CB18" s="36"/>
      <c r="CC18" s="36"/>
      <c r="CD18" s="36"/>
      <c r="CE18" s="36"/>
      <c r="CF18" s="36"/>
      <c r="CG18" s="99"/>
      <c r="CH18" s="36"/>
      <c r="CI18" s="36"/>
      <c r="CJ18" s="36"/>
      <c r="CK18" s="36"/>
      <c r="CL18" s="36"/>
      <c r="CM18" s="36"/>
      <c r="CN18" s="99"/>
      <c r="CO18" s="36">
        <f t="shared" si="70"/>
        <v>6896.3</v>
      </c>
      <c r="CP18" s="36"/>
      <c r="CQ18" s="36"/>
      <c r="CR18" s="36"/>
      <c r="CS18" s="36"/>
      <c r="CT18" s="36">
        <v>6896.3</v>
      </c>
      <c r="CU18" s="99">
        <f t="shared" si="55"/>
        <v>100</v>
      </c>
      <c r="CV18" s="36"/>
      <c r="CW18" s="36"/>
      <c r="CX18" s="36"/>
      <c r="CY18" s="36"/>
      <c r="CZ18" s="36"/>
      <c r="DA18" s="34"/>
      <c r="DB18" s="36"/>
      <c r="DC18" s="36"/>
      <c r="DD18" s="36"/>
      <c r="DE18" s="36"/>
      <c r="DF18" s="36"/>
      <c r="DG18" s="36"/>
      <c r="DH18" s="34"/>
      <c r="DI18" s="36"/>
      <c r="DJ18" s="36"/>
      <c r="DK18" s="36"/>
      <c r="DL18" s="36"/>
      <c r="DM18" s="36"/>
      <c r="DN18" s="36"/>
      <c r="DO18" s="34"/>
      <c r="DP18" s="36"/>
      <c r="DQ18" s="36"/>
      <c r="DR18" s="36"/>
      <c r="DS18" s="36"/>
      <c r="DT18" s="36"/>
      <c r="DU18" s="36"/>
      <c r="DV18" s="99"/>
      <c r="DW18" s="36"/>
      <c r="DX18" s="36"/>
      <c r="DY18" s="36"/>
      <c r="DZ18" s="36"/>
      <c r="EA18" s="36"/>
      <c r="EB18" s="36"/>
      <c r="EC18" s="99"/>
      <c r="ED18" s="36"/>
      <c r="EE18" s="36"/>
      <c r="EF18" s="36"/>
      <c r="EG18" s="36"/>
      <c r="EH18" s="36"/>
      <c r="EI18" s="34"/>
      <c r="EJ18" s="36"/>
      <c r="EK18" s="36"/>
      <c r="EL18" s="36"/>
      <c r="EM18" s="36"/>
      <c r="EN18" s="36"/>
      <c r="EO18" s="36"/>
      <c r="EP18" s="34"/>
      <c r="EQ18" s="36"/>
      <c r="ER18" s="36"/>
      <c r="ES18" s="36"/>
      <c r="ET18" s="36"/>
      <c r="EU18" s="36"/>
      <c r="EV18" s="36"/>
      <c r="EW18" s="34"/>
      <c r="EX18" s="36"/>
      <c r="EY18" s="36"/>
      <c r="EZ18" s="36"/>
      <c r="FA18" s="36"/>
      <c r="FB18" s="36"/>
      <c r="FC18" s="36"/>
      <c r="FD18" s="99"/>
      <c r="FE18" s="36"/>
      <c r="FF18" s="36"/>
      <c r="FG18" s="36"/>
      <c r="FH18" s="36"/>
      <c r="FI18" s="36"/>
      <c r="FJ18" s="36"/>
      <c r="FK18" s="99"/>
      <c r="FL18" s="112"/>
      <c r="FM18" s="112"/>
      <c r="FN18" s="112"/>
      <c r="FO18" s="112"/>
      <c r="FP18" s="112"/>
      <c r="FQ18" s="112"/>
      <c r="FR18" s="113" t="e">
        <f t="shared" si="54"/>
        <v>#DIV/0!</v>
      </c>
    </row>
    <row r="19" spans="2:174" s="30" customFormat="1" ht="86.25" customHeight="1">
      <c r="B19" s="12">
        <v>4</v>
      </c>
      <c r="C19" s="110" t="s">
        <v>72</v>
      </c>
      <c r="D19" s="36">
        <v>63.2</v>
      </c>
      <c r="E19" s="36"/>
      <c r="F19" s="36"/>
      <c r="G19" s="36">
        <v>6</v>
      </c>
      <c r="H19" s="36"/>
      <c r="I19" s="36"/>
      <c r="J19" s="34" t="e">
        <f>D19/#REF!*100</f>
        <v>#REF!</v>
      </c>
      <c r="K19" s="26">
        <f t="shared" si="58"/>
        <v>71</v>
      </c>
      <c r="L19" s="36"/>
      <c r="M19" s="36"/>
      <c r="N19" s="36"/>
      <c r="O19" s="36">
        <v>71</v>
      </c>
      <c r="P19" s="36"/>
      <c r="Q19" s="36">
        <f t="shared" si="59"/>
        <v>0</v>
      </c>
      <c r="R19" s="36"/>
      <c r="S19" s="36"/>
      <c r="T19" s="36"/>
      <c r="U19" s="36"/>
      <c r="V19" s="36"/>
      <c r="W19" s="34">
        <f t="shared" si="23"/>
        <v>0</v>
      </c>
      <c r="X19" s="36">
        <f t="shared" si="60"/>
        <v>0</v>
      </c>
      <c r="Y19" s="36"/>
      <c r="Z19" s="36"/>
      <c r="AA19" s="36"/>
      <c r="AB19" s="36"/>
      <c r="AC19" s="36"/>
      <c r="AD19" s="34">
        <f t="shared" si="25"/>
        <v>0</v>
      </c>
      <c r="AE19" s="36">
        <f t="shared" si="61"/>
        <v>0</v>
      </c>
      <c r="AF19" s="36"/>
      <c r="AG19" s="36"/>
      <c r="AH19" s="36">
        <v>0</v>
      </c>
      <c r="AI19" s="36"/>
      <c r="AJ19" s="36"/>
      <c r="AK19" s="35">
        <f t="shared" si="27"/>
        <v>0</v>
      </c>
      <c r="AL19" s="36">
        <f t="shared" si="62"/>
        <v>71</v>
      </c>
      <c r="AM19" s="36"/>
      <c r="AN19" s="36"/>
      <c r="AO19" s="36">
        <v>0</v>
      </c>
      <c r="AP19" s="36">
        <v>71</v>
      </c>
      <c r="AQ19" s="36"/>
      <c r="AR19" s="99">
        <f>AL19/K19*100</f>
        <v>100</v>
      </c>
      <c r="AS19" s="36">
        <f t="shared" si="63"/>
        <v>72</v>
      </c>
      <c r="AT19" s="36"/>
      <c r="AU19" s="36"/>
      <c r="AV19" s="36"/>
      <c r="AW19" s="36">
        <v>72</v>
      </c>
      <c r="AX19" s="36"/>
      <c r="AY19" s="36">
        <f t="shared" si="64"/>
        <v>0</v>
      </c>
      <c r="AZ19" s="36"/>
      <c r="BA19" s="36"/>
      <c r="BB19" s="36"/>
      <c r="BC19" s="36"/>
      <c r="BD19" s="36"/>
      <c r="BE19" s="34">
        <f>AY19/AS19*100</f>
        <v>0</v>
      </c>
      <c r="BF19" s="36">
        <f t="shared" si="65"/>
        <v>0</v>
      </c>
      <c r="BG19" s="36"/>
      <c r="BH19" s="36"/>
      <c r="BI19" s="36"/>
      <c r="BJ19" s="36"/>
      <c r="BK19" s="36"/>
      <c r="BL19" s="34">
        <f t="shared" si="32"/>
        <v>0</v>
      </c>
      <c r="BM19" s="36">
        <f t="shared" si="66"/>
        <v>0</v>
      </c>
      <c r="BN19" s="36"/>
      <c r="BO19" s="36"/>
      <c r="BP19" s="36">
        <v>0</v>
      </c>
      <c r="BQ19" s="36"/>
      <c r="BR19" s="36"/>
      <c r="BS19" s="34">
        <f t="shared" si="34"/>
        <v>0</v>
      </c>
      <c r="BT19" s="36">
        <f t="shared" si="67"/>
        <v>0</v>
      </c>
      <c r="BU19" s="36"/>
      <c r="BV19" s="36"/>
      <c r="BW19" s="36">
        <v>0</v>
      </c>
      <c r="BX19" s="36">
        <v>0</v>
      </c>
      <c r="BY19" s="36"/>
      <c r="BZ19" s="99">
        <f t="shared" si="36"/>
        <v>0</v>
      </c>
      <c r="CA19" s="36">
        <f t="shared" si="68"/>
        <v>17</v>
      </c>
      <c r="CB19" s="36"/>
      <c r="CC19" s="36"/>
      <c r="CD19" s="36">
        <v>0</v>
      </c>
      <c r="CE19" s="36">
        <v>17</v>
      </c>
      <c r="CF19" s="36"/>
      <c r="CG19" s="99">
        <f t="shared" si="38"/>
        <v>23.61111111111111</v>
      </c>
      <c r="CH19" s="36">
        <f t="shared" si="69"/>
        <v>17</v>
      </c>
      <c r="CI19" s="36"/>
      <c r="CJ19" s="36"/>
      <c r="CK19" s="36">
        <v>0</v>
      </c>
      <c r="CL19" s="36">
        <v>17</v>
      </c>
      <c r="CM19" s="36"/>
      <c r="CN19" s="99">
        <f t="shared" si="40"/>
        <v>23.61111111111111</v>
      </c>
      <c r="CO19" s="36">
        <f t="shared" si="70"/>
        <v>72</v>
      </c>
      <c r="CP19" s="36"/>
      <c r="CQ19" s="36"/>
      <c r="CR19" s="36">
        <v>0</v>
      </c>
      <c r="CS19" s="36">
        <v>72</v>
      </c>
      <c r="CT19" s="36"/>
      <c r="CU19" s="99">
        <f t="shared" si="55"/>
        <v>100</v>
      </c>
      <c r="CV19" s="36">
        <f t="shared" si="71"/>
        <v>17.49</v>
      </c>
      <c r="CW19" s="36"/>
      <c r="CX19" s="36"/>
      <c r="CY19" s="36"/>
      <c r="CZ19" s="36">
        <v>17.49</v>
      </c>
      <c r="DA19" s="36"/>
      <c r="DB19" s="36">
        <f t="shared" si="72"/>
        <v>0</v>
      </c>
      <c r="DC19" s="36"/>
      <c r="DD19" s="36"/>
      <c r="DE19" s="36">
        <v>0</v>
      </c>
      <c r="DF19" s="36">
        <v>0</v>
      </c>
      <c r="DG19" s="36"/>
      <c r="DH19" s="99">
        <f t="shared" si="43"/>
        <v>0</v>
      </c>
      <c r="DI19" s="36">
        <f t="shared" si="73"/>
        <v>9.83</v>
      </c>
      <c r="DJ19" s="36"/>
      <c r="DK19" s="36"/>
      <c r="DL19" s="36">
        <v>0</v>
      </c>
      <c r="DM19" s="36">
        <v>9.83</v>
      </c>
      <c r="DN19" s="36"/>
      <c r="DO19" s="99">
        <f t="shared" si="45"/>
        <v>56.20354488279017</v>
      </c>
      <c r="DP19" s="36">
        <f>DR19+DS19+DT19+DU19</f>
        <v>17.49</v>
      </c>
      <c r="DQ19" s="36"/>
      <c r="DR19" s="36"/>
      <c r="DS19" s="36">
        <v>0</v>
      </c>
      <c r="DT19" s="36">
        <v>17.49</v>
      </c>
      <c r="DU19" s="36"/>
      <c r="DV19" s="99">
        <f t="shared" si="56"/>
        <v>100</v>
      </c>
      <c r="DW19" s="36">
        <f>DY19+DZ19+EA19+EB19</f>
        <v>17.49</v>
      </c>
      <c r="DX19" s="36"/>
      <c r="DY19" s="36"/>
      <c r="DZ19" s="36">
        <v>0</v>
      </c>
      <c r="EA19" s="36">
        <v>17.49</v>
      </c>
      <c r="EB19" s="36"/>
      <c r="EC19" s="99">
        <f t="shared" si="48"/>
        <v>100</v>
      </c>
      <c r="ED19" s="26">
        <f>EF19+EG19+EH19+EI19</f>
        <v>10</v>
      </c>
      <c r="EE19" s="36"/>
      <c r="EF19" s="36"/>
      <c r="EG19" s="36"/>
      <c r="EH19" s="36">
        <v>10</v>
      </c>
      <c r="EI19" s="36"/>
      <c r="EJ19" s="26">
        <f>EL19+EM19+EN19+EO19</f>
        <v>0</v>
      </c>
      <c r="EK19" s="36"/>
      <c r="EL19" s="36"/>
      <c r="EM19" s="36">
        <v>0</v>
      </c>
      <c r="EN19" s="36">
        <v>0</v>
      </c>
      <c r="EO19" s="36"/>
      <c r="EP19" s="14">
        <f>EJ19/ED19*100</f>
        <v>0</v>
      </c>
      <c r="EQ19" s="26">
        <f>ES19+ET19+EU19+EV19</f>
        <v>9.83</v>
      </c>
      <c r="ER19" s="36"/>
      <c r="ES19" s="36"/>
      <c r="ET19" s="36">
        <v>0</v>
      </c>
      <c r="EU19" s="36">
        <v>9.83</v>
      </c>
      <c r="EV19" s="36"/>
      <c r="EW19" s="14">
        <f>EQ19/ED19*100</f>
        <v>98.3</v>
      </c>
      <c r="EX19" s="26">
        <f>EZ19+FA19+FB19+FC19</f>
        <v>17.49</v>
      </c>
      <c r="EY19" s="36"/>
      <c r="EZ19" s="36"/>
      <c r="FA19" s="36">
        <v>0</v>
      </c>
      <c r="FB19" s="36">
        <v>17.49</v>
      </c>
      <c r="FC19" s="36"/>
      <c r="FD19" s="14">
        <f>EX19/ED19*100</f>
        <v>174.89999999999998</v>
      </c>
      <c r="FE19" s="26">
        <f>FG19+FH19+FI19+FJ19</f>
        <v>0</v>
      </c>
      <c r="FF19" s="36"/>
      <c r="FG19" s="36"/>
      <c r="FH19" s="36">
        <v>0</v>
      </c>
      <c r="FI19" s="36">
        <v>0</v>
      </c>
      <c r="FJ19" s="36"/>
      <c r="FK19" s="14">
        <f>FE19/ED19*100</f>
        <v>0</v>
      </c>
      <c r="FL19" s="26">
        <f>FN19+FO19+FP19+FQ19</f>
        <v>0</v>
      </c>
      <c r="FM19" s="36"/>
      <c r="FN19" s="36"/>
      <c r="FO19" s="36">
        <v>0</v>
      </c>
      <c r="FP19" s="36">
        <v>0</v>
      </c>
      <c r="FQ19" s="36"/>
      <c r="FR19" s="14">
        <f t="shared" si="54"/>
        <v>0</v>
      </c>
    </row>
    <row r="20" spans="2:174" s="8" customFormat="1" ht="36" customHeight="1">
      <c r="B20" s="130" t="s">
        <v>0</v>
      </c>
      <c r="C20" s="130" t="s">
        <v>1</v>
      </c>
      <c r="D20" s="120" t="s">
        <v>58</v>
      </c>
      <c r="E20" s="126" t="s">
        <v>28</v>
      </c>
      <c r="F20" s="135"/>
      <c r="G20" s="135"/>
      <c r="H20" s="135"/>
      <c r="I20" s="127"/>
      <c r="J20" s="136" t="s">
        <v>59</v>
      </c>
      <c r="K20" s="138" t="s">
        <v>60</v>
      </c>
      <c r="L20" s="140" t="s">
        <v>28</v>
      </c>
      <c r="M20" s="141"/>
      <c r="N20" s="141"/>
      <c r="O20" s="141"/>
      <c r="P20" s="142"/>
      <c r="Q20" s="138" t="s">
        <v>62</v>
      </c>
      <c r="R20" s="140" t="s">
        <v>28</v>
      </c>
      <c r="S20" s="141"/>
      <c r="T20" s="141"/>
      <c r="U20" s="141"/>
      <c r="V20" s="142"/>
      <c r="W20" s="138" t="s">
        <v>63</v>
      </c>
      <c r="X20" s="138" t="s">
        <v>65</v>
      </c>
      <c r="Y20" s="140" t="s">
        <v>28</v>
      </c>
      <c r="Z20" s="141"/>
      <c r="AA20" s="141"/>
      <c r="AB20" s="141"/>
      <c r="AC20" s="142"/>
      <c r="AD20" s="138" t="s">
        <v>66</v>
      </c>
      <c r="AE20" s="138" t="s">
        <v>67</v>
      </c>
      <c r="AF20" s="140" t="s">
        <v>28</v>
      </c>
      <c r="AG20" s="141"/>
      <c r="AH20" s="141"/>
      <c r="AI20" s="141"/>
      <c r="AJ20" s="142"/>
      <c r="AK20" s="138" t="s">
        <v>68</v>
      </c>
      <c r="AL20" s="120" t="s">
        <v>69</v>
      </c>
      <c r="AM20" s="120" t="s">
        <v>28</v>
      </c>
      <c r="AN20" s="120"/>
      <c r="AO20" s="120"/>
      <c r="AP20" s="120"/>
      <c r="AQ20" s="120"/>
      <c r="AR20" s="120" t="s">
        <v>70</v>
      </c>
      <c r="AS20" s="120" t="s">
        <v>73</v>
      </c>
      <c r="AT20" s="120" t="s">
        <v>28</v>
      </c>
      <c r="AU20" s="120"/>
      <c r="AV20" s="120"/>
      <c r="AW20" s="120"/>
      <c r="AX20" s="120"/>
      <c r="AY20" s="120" t="s">
        <v>62</v>
      </c>
      <c r="AZ20" s="120" t="s">
        <v>28</v>
      </c>
      <c r="BA20" s="120"/>
      <c r="BB20" s="120"/>
      <c r="BC20" s="120"/>
      <c r="BD20" s="120"/>
      <c r="BE20" s="120" t="s">
        <v>63</v>
      </c>
      <c r="BF20" s="120" t="s">
        <v>65</v>
      </c>
      <c r="BG20" s="120" t="s">
        <v>28</v>
      </c>
      <c r="BH20" s="120"/>
      <c r="BI20" s="120"/>
      <c r="BJ20" s="120"/>
      <c r="BK20" s="120"/>
      <c r="BL20" s="120" t="s">
        <v>66</v>
      </c>
      <c r="BM20" s="120" t="s">
        <v>67</v>
      </c>
      <c r="BN20" s="120" t="s">
        <v>28</v>
      </c>
      <c r="BO20" s="120"/>
      <c r="BP20" s="120"/>
      <c r="BQ20" s="120"/>
      <c r="BR20" s="120"/>
      <c r="BS20" s="120" t="s">
        <v>68</v>
      </c>
      <c r="BT20" s="120" t="s">
        <v>75</v>
      </c>
      <c r="BU20" s="120" t="s">
        <v>28</v>
      </c>
      <c r="BV20" s="120"/>
      <c r="BW20" s="120"/>
      <c r="BX20" s="120"/>
      <c r="BY20" s="120"/>
      <c r="BZ20" s="120" t="s">
        <v>76</v>
      </c>
      <c r="CA20" s="120" t="s">
        <v>77</v>
      </c>
      <c r="CB20" s="120" t="s">
        <v>28</v>
      </c>
      <c r="CC20" s="120"/>
      <c r="CD20" s="120"/>
      <c r="CE20" s="120"/>
      <c r="CF20" s="120"/>
      <c r="CG20" s="120" t="s">
        <v>78</v>
      </c>
      <c r="CH20" s="120" t="s">
        <v>79</v>
      </c>
      <c r="CI20" s="120" t="s">
        <v>28</v>
      </c>
      <c r="CJ20" s="120"/>
      <c r="CK20" s="120"/>
      <c r="CL20" s="120"/>
      <c r="CM20" s="120"/>
      <c r="CN20" s="120" t="s">
        <v>80</v>
      </c>
      <c r="CO20" s="120" t="s">
        <v>82</v>
      </c>
      <c r="CP20" s="120" t="s">
        <v>28</v>
      </c>
      <c r="CQ20" s="120"/>
      <c r="CR20" s="120"/>
      <c r="CS20" s="120"/>
      <c r="CT20" s="120"/>
      <c r="CU20" s="120" t="s">
        <v>83</v>
      </c>
      <c r="CV20" s="120" t="s">
        <v>89</v>
      </c>
      <c r="CW20" s="120" t="s">
        <v>28</v>
      </c>
      <c r="CX20" s="120"/>
      <c r="CY20" s="120"/>
      <c r="CZ20" s="120"/>
      <c r="DA20" s="120"/>
      <c r="DB20" s="120" t="s">
        <v>93</v>
      </c>
      <c r="DC20" s="120" t="s">
        <v>28</v>
      </c>
      <c r="DD20" s="120"/>
      <c r="DE20" s="120"/>
      <c r="DF20" s="120"/>
      <c r="DG20" s="120"/>
      <c r="DH20" s="120" t="s">
        <v>92</v>
      </c>
      <c r="DI20" s="120" t="s">
        <v>101</v>
      </c>
      <c r="DJ20" s="120" t="s">
        <v>28</v>
      </c>
      <c r="DK20" s="120"/>
      <c r="DL20" s="120"/>
      <c r="DM20" s="120"/>
      <c r="DN20" s="120"/>
      <c r="DO20" s="120" t="s">
        <v>92</v>
      </c>
      <c r="DP20" s="120" t="s">
        <v>102</v>
      </c>
      <c r="DQ20" s="120" t="s">
        <v>28</v>
      </c>
      <c r="DR20" s="120"/>
      <c r="DS20" s="120"/>
      <c r="DT20" s="120"/>
      <c r="DU20" s="120"/>
      <c r="DV20" s="120" t="s">
        <v>92</v>
      </c>
      <c r="DW20" s="120" t="s">
        <v>104</v>
      </c>
      <c r="DX20" s="120" t="s">
        <v>28</v>
      </c>
      <c r="DY20" s="120"/>
      <c r="DZ20" s="120"/>
      <c r="EA20" s="120"/>
      <c r="EB20" s="120"/>
      <c r="EC20" s="120" t="s">
        <v>92</v>
      </c>
      <c r="ED20" s="120" t="s">
        <v>108</v>
      </c>
      <c r="EE20" s="119" t="s">
        <v>28</v>
      </c>
      <c r="EF20" s="119"/>
      <c r="EG20" s="119"/>
      <c r="EH20" s="119"/>
      <c r="EI20" s="119"/>
      <c r="EJ20" s="120" t="s">
        <v>91</v>
      </c>
      <c r="EK20" s="119" t="s">
        <v>28</v>
      </c>
      <c r="EL20" s="119"/>
      <c r="EM20" s="119"/>
      <c r="EN20" s="119"/>
      <c r="EO20" s="119"/>
      <c r="EP20" s="120" t="s">
        <v>90</v>
      </c>
      <c r="EQ20" s="120" t="s">
        <v>101</v>
      </c>
      <c r="ER20" s="119" t="s">
        <v>28</v>
      </c>
      <c r="ES20" s="119"/>
      <c r="ET20" s="119"/>
      <c r="EU20" s="119"/>
      <c r="EV20" s="119"/>
      <c r="EW20" s="120" t="s">
        <v>90</v>
      </c>
      <c r="EX20" s="120" t="s">
        <v>103</v>
      </c>
      <c r="EY20" s="119" t="s">
        <v>28</v>
      </c>
      <c r="EZ20" s="119"/>
      <c r="FA20" s="119"/>
      <c r="FB20" s="119"/>
      <c r="FC20" s="119"/>
      <c r="FD20" s="120" t="s">
        <v>90</v>
      </c>
      <c r="FE20" s="120" t="s">
        <v>110</v>
      </c>
      <c r="FF20" s="119" t="s">
        <v>28</v>
      </c>
      <c r="FG20" s="119"/>
      <c r="FH20" s="119"/>
      <c r="FI20" s="119"/>
      <c r="FJ20" s="119"/>
      <c r="FK20" s="120" t="s">
        <v>111</v>
      </c>
      <c r="FL20" s="120" t="s">
        <v>112</v>
      </c>
      <c r="FM20" s="119" t="s">
        <v>28</v>
      </c>
      <c r="FN20" s="119"/>
      <c r="FO20" s="119"/>
      <c r="FP20" s="119"/>
      <c r="FQ20" s="119"/>
      <c r="FR20" s="120" t="s">
        <v>113</v>
      </c>
    </row>
    <row r="21" spans="2:174" s="8" customFormat="1" ht="150" customHeight="1">
      <c r="B21" s="131"/>
      <c r="C21" s="131"/>
      <c r="D21" s="120"/>
      <c r="E21" s="109" t="s">
        <v>10</v>
      </c>
      <c r="F21" s="109" t="s">
        <v>11</v>
      </c>
      <c r="G21" s="109" t="s">
        <v>12</v>
      </c>
      <c r="H21" s="109" t="s">
        <v>53</v>
      </c>
      <c r="I21" s="109" t="s">
        <v>51</v>
      </c>
      <c r="J21" s="137"/>
      <c r="K21" s="139"/>
      <c r="L21" s="7" t="s">
        <v>10</v>
      </c>
      <c r="M21" s="7" t="s">
        <v>11</v>
      </c>
      <c r="N21" s="7" t="s">
        <v>12</v>
      </c>
      <c r="O21" s="7" t="s">
        <v>53</v>
      </c>
      <c r="P21" s="7" t="s">
        <v>51</v>
      </c>
      <c r="Q21" s="139"/>
      <c r="R21" s="7" t="s">
        <v>10</v>
      </c>
      <c r="S21" s="7" t="s">
        <v>11</v>
      </c>
      <c r="T21" s="7" t="s">
        <v>12</v>
      </c>
      <c r="U21" s="7" t="s">
        <v>53</v>
      </c>
      <c r="V21" s="7" t="s">
        <v>51</v>
      </c>
      <c r="W21" s="139"/>
      <c r="X21" s="139"/>
      <c r="Y21" s="7" t="s">
        <v>10</v>
      </c>
      <c r="Z21" s="7" t="s">
        <v>11</v>
      </c>
      <c r="AA21" s="7" t="s">
        <v>12</v>
      </c>
      <c r="AB21" s="7" t="s">
        <v>53</v>
      </c>
      <c r="AC21" s="7" t="s">
        <v>51</v>
      </c>
      <c r="AD21" s="139"/>
      <c r="AE21" s="139"/>
      <c r="AF21" s="7" t="s">
        <v>10</v>
      </c>
      <c r="AG21" s="7" t="s">
        <v>11</v>
      </c>
      <c r="AH21" s="7" t="s">
        <v>12</v>
      </c>
      <c r="AI21" s="7" t="s">
        <v>53</v>
      </c>
      <c r="AJ21" s="7" t="s">
        <v>51</v>
      </c>
      <c r="AK21" s="139"/>
      <c r="AL21" s="120"/>
      <c r="AM21" s="109" t="s">
        <v>10</v>
      </c>
      <c r="AN21" s="109" t="s">
        <v>11</v>
      </c>
      <c r="AO21" s="109" t="s">
        <v>12</v>
      </c>
      <c r="AP21" s="109" t="s">
        <v>53</v>
      </c>
      <c r="AQ21" s="109" t="s">
        <v>51</v>
      </c>
      <c r="AR21" s="120"/>
      <c r="AS21" s="120"/>
      <c r="AT21" s="109" t="s">
        <v>10</v>
      </c>
      <c r="AU21" s="109" t="s">
        <v>11</v>
      </c>
      <c r="AV21" s="109" t="s">
        <v>12</v>
      </c>
      <c r="AW21" s="109" t="s">
        <v>53</v>
      </c>
      <c r="AX21" s="109" t="s">
        <v>51</v>
      </c>
      <c r="AY21" s="120"/>
      <c r="AZ21" s="109" t="s">
        <v>10</v>
      </c>
      <c r="BA21" s="109" t="s">
        <v>11</v>
      </c>
      <c r="BB21" s="109" t="s">
        <v>12</v>
      </c>
      <c r="BC21" s="109" t="s">
        <v>53</v>
      </c>
      <c r="BD21" s="109" t="s">
        <v>51</v>
      </c>
      <c r="BE21" s="120"/>
      <c r="BF21" s="120"/>
      <c r="BG21" s="109" t="s">
        <v>10</v>
      </c>
      <c r="BH21" s="109" t="s">
        <v>11</v>
      </c>
      <c r="BI21" s="109" t="s">
        <v>12</v>
      </c>
      <c r="BJ21" s="109" t="s">
        <v>53</v>
      </c>
      <c r="BK21" s="109" t="s">
        <v>51</v>
      </c>
      <c r="BL21" s="120"/>
      <c r="BM21" s="120"/>
      <c r="BN21" s="109" t="s">
        <v>10</v>
      </c>
      <c r="BO21" s="109" t="s">
        <v>11</v>
      </c>
      <c r="BP21" s="109" t="s">
        <v>12</v>
      </c>
      <c r="BQ21" s="109" t="s">
        <v>53</v>
      </c>
      <c r="BR21" s="109" t="s">
        <v>51</v>
      </c>
      <c r="BS21" s="120"/>
      <c r="BT21" s="120"/>
      <c r="BU21" s="109" t="s">
        <v>10</v>
      </c>
      <c r="BV21" s="109" t="s">
        <v>11</v>
      </c>
      <c r="BW21" s="109" t="s">
        <v>12</v>
      </c>
      <c r="BX21" s="109" t="s">
        <v>53</v>
      </c>
      <c r="BY21" s="109" t="s">
        <v>51</v>
      </c>
      <c r="BZ21" s="120"/>
      <c r="CA21" s="120"/>
      <c r="CB21" s="109" t="s">
        <v>10</v>
      </c>
      <c r="CC21" s="109" t="s">
        <v>11</v>
      </c>
      <c r="CD21" s="109" t="s">
        <v>12</v>
      </c>
      <c r="CE21" s="109" t="s">
        <v>53</v>
      </c>
      <c r="CF21" s="109" t="s">
        <v>51</v>
      </c>
      <c r="CG21" s="120"/>
      <c r="CH21" s="120"/>
      <c r="CI21" s="109" t="s">
        <v>10</v>
      </c>
      <c r="CJ21" s="109" t="s">
        <v>11</v>
      </c>
      <c r="CK21" s="109" t="s">
        <v>12</v>
      </c>
      <c r="CL21" s="109" t="s">
        <v>53</v>
      </c>
      <c r="CM21" s="109" t="s">
        <v>51</v>
      </c>
      <c r="CN21" s="120"/>
      <c r="CO21" s="120"/>
      <c r="CP21" s="109" t="s">
        <v>10</v>
      </c>
      <c r="CQ21" s="109" t="s">
        <v>11</v>
      </c>
      <c r="CR21" s="109" t="s">
        <v>12</v>
      </c>
      <c r="CS21" s="109" t="s">
        <v>53</v>
      </c>
      <c r="CT21" s="109" t="s">
        <v>51</v>
      </c>
      <c r="CU21" s="120"/>
      <c r="CV21" s="120"/>
      <c r="CW21" s="109" t="s">
        <v>10</v>
      </c>
      <c r="CX21" s="109" t="s">
        <v>11</v>
      </c>
      <c r="CY21" s="109" t="s">
        <v>12</v>
      </c>
      <c r="CZ21" s="109" t="s">
        <v>53</v>
      </c>
      <c r="DA21" s="109" t="s">
        <v>51</v>
      </c>
      <c r="DB21" s="120"/>
      <c r="DC21" s="109" t="s">
        <v>10</v>
      </c>
      <c r="DD21" s="109" t="s">
        <v>11</v>
      </c>
      <c r="DE21" s="109" t="s">
        <v>12</v>
      </c>
      <c r="DF21" s="109" t="s">
        <v>53</v>
      </c>
      <c r="DG21" s="109" t="s">
        <v>51</v>
      </c>
      <c r="DH21" s="120"/>
      <c r="DI21" s="120"/>
      <c r="DJ21" s="109" t="s">
        <v>10</v>
      </c>
      <c r="DK21" s="109" t="s">
        <v>11</v>
      </c>
      <c r="DL21" s="109" t="s">
        <v>12</v>
      </c>
      <c r="DM21" s="109" t="s">
        <v>53</v>
      </c>
      <c r="DN21" s="109" t="s">
        <v>51</v>
      </c>
      <c r="DO21" s="120"/>
      <c r="DP21" s="120"/>
      <c r="DQ21" s="109" t="s">
        <v>10</v>
      </c>
      <c r="DR21" s="109" t="s">
        <v>11</v>
      </c>
      <c r="DS21" s="109" t="s">
        <v>12</v>
      </c>
      <c r="DT21" s="109" t="s">
        <v>53</v>
      </c>
      <c r="DU21" s="109" t="s">
        <v>51</v>
      </c>
      <c r="DV21" s="120"/>
      <c r="DW21" s="120"/>
      <c r="DX21" s="109" t="s">
        <v>10</v>
      </c>
      <c r="DY21" s="109" t="s">
        <v>11</v>
      </c>
      <c r="DZ21" s="109" t="s">
        <v>12</v>
      </c>
      <c r="EA21" s="109" t="s">
        <v>53</v>
      </c>
      <c r="EB21" s="109" t="s">
        <v>51</v>
      </c>
      <c r="EC21" s="120"/>
      <c r="ED21" s="120"/>
      <c r="EE21" s="7" t="s">
        <v>10</v>
      </c>
      <c r="EF21" s="7" t="s">
        <v>11</v>
      </c>
      <c r="EG21" s="7" t="s">
        <v>99</v>
      </c>
      <c r="EH21" s="7" t="s">
        <v>53</v>
      </c>
      <c r="EI21" s="7" t="s">
        <v>51</v>
      </c>
      <c r="EJ21" s="120"/>
      <c r="EK21" s="7" t="s">
        <v>10</v>
      </c>
      <c r="EL21" s="7" t="s">
        <v>11</v>
      </c>
      <c r="EM21" s="7" t="s">
        <v>100</v>
      </c>
      <c r="EN21" s="7" t="s">
        <v>53</v>
      </c>
      <c r="EO21" s="7" t="s">
        <v>51</v>
      </c>
      <c r="EP21" s="120"/>
      <c r="EQ21" s="120"/>
      <c r="ER21" s="7" t="s">
        <v>10</v>
      </c>
      <c r="ES21" s="7" t="s">
        <v>11</v>
      </c>
      <c r="ET21" s="7" t="s">
        <v>100</v>
      </c>
      <c r="EU21" s="7" t="s">
        <v>53</v>
      </c>
      <c r="EV21" s="7" t="s">
        <v>51</v>
      </c>
      <c r="EW21" s="120"/>
      <c r="EX21" s="120"/>
      <c r="EY21" s="7" t="s">
        <v>10</v>
      </c>
      <c r="EZ21" s="7" t="s">
        <v>11</v>
      </c>
      <c r="FA21" s="7" t="s">
        <v>100</v>
      </c>
      <c r="FB21" s="7" t="s">
        <v>53</v>
      </c>
      <c r="FC21" s="7" t="s">
        <v>51</v>
      </c>
      <c r="FD21" s="120"/>
      <c r="FE21" s="120"/>
      <c r="FF21" s="7" t="s">
        <v>10</v>
      </c>
      <c r="FG21" s="7" t="s">
        <v>11</v>
      </c>
      <c r="FH21" s="7" t="s">
        <v>100</v>
      </c>
      <c r="FI21" s="7" t="s">
        <v>53</v>
      </c>
      <c r="FJ21" s="7" t="s">
        <v>51</v>
      </c>
      <c r="FK21" s="120"/>
      <c r="FL21" s="120"/>
      <c r="FM21" s="7" t="s">
        <v>10</v>
      </c>
      <c r="FN21" s="7" t="s">
        <v>11</v>
      </c>
      <c r="FO21" s="7" t="s">
        <v>100</v>
      </c>
      <c r="FP21" s="7" t="s">
        <v>53</v>
      </c>
      <c r="FQ21" s="7" t="s">
        <v>51</v>
      </c>
      <c r="FR21" s="120"/>
    </row>
    <row r="22" spans="2:174" s="16" customFormat="1" ht="38.25" customHeight="1">
      <c r="B22" s="125" t="s">
        <v>5</v>
      </c>
      <c r="C22" s="125"/>
      <c r="D22" s="13">
        <f aca="true" t="shared" si="81" ref="D22:I22">SUM(D23:D35)</f>
        <v>117.89999999999999</v>
      </c>
      <c r="E22" s="13">
        <f t="shared" si="81"/>
        <v>0</v>
      </c>
      <c r="F22" s="13">
        <f t="shared" si="81"/>
        <v>0</v>
      </c>
      <c r="G22" s="13">
        <f t="shared" si="81"/>
        <v>117.89999999999999</v>
      </c>
      <c r="H22" s="13">
        <f t="shared" si="81"/>
        <v>0</v>
      </c>
      <c r="I22" s="13">
        <f t="shared" si="81"/>
        <v>0</v>
      </c>
      <c r="J22" s="14" t="e">
        <f>D22/#REF!*100</f>
        <v>#REF!</v>
      </c>
      <c r="K22" s="10">
        <f aca="true" t="shared" si="82" ref="K22:V22">SUM(K23:K35)</f>
        <v>573.4000000000001</v>
      </c>
      <c r="L22" s="10">
        <f t="shared" si="82"/>
        <v>0</v>
      </c>
      <c r="M22" s="10">
        <f t="shared" si="82"/>
        <v>0</v>
      </c>
      <c r="N22" s="10">
        <f t="shared" si="82"/>
        <v>573.4000000000001</v>
      </c>
      <c r="O22" s="10">
        <f t="shared" si="82"/>
        <v>0</v>
      </c>
      <c r="P22" s="10">
        <f t="shared" si="82"/>
        <v>0</v>
      </c>
      <c r="Q22" s="10">
        <f t="shared" si="82"/>
        <v>189.7</v>
      </c>
      <c r="R22" s="13">
        <f t="shared" si="82"/>
        <v>0</v>
      </c>
      <c r="S22" s="13">
        <f t="shared" si="82"/>
        <v>0</v>
      </c>
      <c r="T22" s="13">
        <f t="shared" si="82"/>
        <v>189.7</v>
      </c>
      <c r="U22" s="13">
        <f t="shared" si="82"/>
        <v>0</v>
      </c>
      <c r="V22" s="13">
        <f t="shared" si="82"/>
        <v>0</v>
      </c>
      <c r="W22" s="14">
        <f aca="true" t="shared" si="83" ref="W22:W35">Q22/K22*100</f>
        <v>33.083362399720954</v>
      </c>
      <c r="X22" s="13">
        <f aca="true" t="shared" si="84" ref="X22:AC22">SUM(X23:X35)</f>
        <v>293.8</v>
      </c>
      <c r="Y22" s="13">
        <f t="shared" si="84"/>
        <v>0</v>
      </c>
      <c r="Z22" s="13">
        <f t="shared" si="84"/>
        <v>0</v>
      </c>
      <c r="AA22" s="13">
        <f t="shared" si="84"/>
        <v>293.8</v>
      </c>
      <c r="AB22" s="13">
        <f t="shared" si="84"/>
        <v>0</v>
      </c>
      <c r="AC22" s="13">
        <f t="shared" si="84"/>
        <v>0</v>
      </c>
      <c r="AD22" s="14">
        <f aca="true" t="shared" si="85" ref="AD22:AD35">X22/K22*100</f>
        <v>51.23822811301011</v>
      </c>
      <c r="AE22" s="13">
        <f aca="true" t="shared" si="86" ref="AE22:AJ22">SUM(AE23:AE35)</f>
        <v>301.7</v>
      </c>
      <c r="AF22" s="13">
        <f t="shared" si="86"/>
        <v>0</v>
      </c>
      <c r="AG22" s="13">
        <f t="shared" si="86"/>
        <v>0</v>
      </c>
      <c r="AH22" s="13">
        <f t="shared" si="86"/>
        <v>301.7</v>
      </c>
      <c r="AI22" s="13">
        <f t="shared" si="86"/>
        <v>0</v>
      </c>
      <c r="AJ22" s="13">
        <f t="shared" si="86"/>
        <v>0</v>
      </c>
      <c r="AK22" s="14">
        <f aca="true" t="shared" si="87" ref="AK22:AK35">AE22/K22*100</f>
        <v>52.615974886641084</v>
      </c>
      <c r="AL22" s="31">
        <f aca="true" t="shared" si="88" ref="AL22:AQ22">SUM(AL23:AL35)</f>
        <v>464</v>
      </c>
      <c r="AM22" s="54">
        <f t="shared" si="88"/>
        <v>0</v>
      </c>
      <c r="AN22" s="54">
        <f t="shared" si="88"/>
        <v>0</v>
      </c>
      <c r="AO22" s="54">
        <f t="shared" si="88"/>
        <v>464</v>
      </c>
      <c r="AP22" s="54">
        <f t="shared" si="88"/>
        <v>0</v>
      </c>
      <c r="AQ22" s="54">
        <f t="shared" si="88"/>
        <v>0</v>
      </c>
      <c r="AR22" s="99">
        <f aca="true" t="shared" si="89" ref="AR22:AR35">AL22/K22*100</f>
        <v>80.92082316009765</v>
      </c>
      <c r="AS22" s="31">
        <f aca="true" t="shared" si="90" ref="AS22:BD22">SUM(AS23:AS35)</f>
        <v>336</v>
      </c>
      <c r="AT22" s="31">
        <f t="shared" si="90"/>
        <v>0</v>
      </c>
      <c r="AU22" s="31">
        <f t="shared" si="90"/>
        <v>0</v>
      </c>
      <c r="AV22" s="31">
        <f t="shared" si="90"/>
        <v>336</v>
      </c>
      <c r="AW22" s="31">
        <f t="shared" si="90"/>
        <v>0</v>
      </c>
      <c r="AX22" s="31">
        <f t="shared" si="90"/>
        <v>0</v>
      </c>
      <c r="AY22" s="31">
        <f t="shared" si="90"/>
        <v>189.7</v>
      </c>
      <c r="AZ22" s="54">
        <f t="shared" si="90"/>
        <v>0</v>
      </c>
      <c r="BA22" s="54">
        <f t="shared" si="90"/>
        <v>0</v>
      </c>
      <c r="BB22" s="54">
        <f t="shared" si="90"/>
        <v>189.7</v>
      </c>
      <c r="BC22" s="54">
        <f t="shared" si="90"/>
        <v>0</v>
      </c>
      <c r="BD22" s="54">
        <f t="shared" si="90"/>
        <v>0</v>
      </c>
      <c r="BE22" s="99">
        <f aca="true" t="shared" si="91" ref="BE22:BE35">AY22/AS22*100</f>
        <v>56.458333333333336</v>
      </c>
      <c r="BF22" s="54">
        <f aca="true" t="shared" si="92" ref="BF22:BK22">SUM(BF23:BF35)</f>
        <v>293.8</v>
      </c>
      <c r="BG22" s="54">
        <f t="shared" si="92"/>
        <v>0</v>
      </c>
      <c r="BH22" s="54">
        <f t="shared" si="92"/>
        <v>0</v>
      </c>
      <c r="BI22" s="54">
        <f t="shared" si="92"/>
        <v>293.8</v>
      </c>
      <c r="BJ22" s="54">
        <f t="shared" si="92"/>
        <v>0</v>
      </c>
      <c r="BK22" s="54">
        <f t="shared" si="92"/>
        <v>0</v>
      </c>
      <c r="BL22" s="99">
        <f aca="true" t="shared" si="93" ref="BL22:BL35">BF22/AS22*100</f>
        <v>87.44047619047619</v>
      </c>
      <c r="BM22" s="54">
        <f aca="true" t="shared" si="94" ref="BM22:BR22">SUM(BM23:BM35)</f>
        <v>301.7</v>
      </c>
      <c r="BN22" s="54">
        <f t="shared" si="94"/>
        <v>0</v>
      </c>
      <c r="BO22" s="54">
        <f t="shared" si="94"/>
        <v>0</v>
      </c>
      <c r="BP22" s="54">
        <f t="shared" si="94"/>
        <v>301.7</v>
      </c>
      <c r="BQ22" s="54">
        <f t="shared" si="94"/>
        <v>0</v>
      </c>
      <c r="BR22" s="54">
        <f t="shared" si="94"/>
        <v>0</v>
      </c>
      <c r="BS22" s="99">
        <f aca="true" t="shared" si="95" ref="BS22:BS35">BM22/AS22*100</f>
        <v>89.79166666666666</v>
      </c>
      <c r="BT22" s="31">
        <f aca="true" t="shared" si="96" ref="BT22:BY22">SUM(BT23:BT35)</f>
        <v>23.9</v>
      </c>
      <c r="BU22" s="54">
        <f t="shared" si="96"/>
        <v>0</v>
      </c>
      <c r="BV22" s="54">
        <f t="shared" si="96"/>
        <v>0</v>
      </c>
      <c r="BW22" s="54">
        <f t="shared" si="96"/>
        <v>23.9</v>
      </c>
      <c r="BX22" s="54">
        <f t="shared" si="96"/>
        <v>0</v>
      </c>
      <c r="BY22" s="54">
        <f t="shared" si="96"/>
        <v>0</v>
      </c>
      <c r="BZ22" s="99">
        <f aca="true" t="shared" si="97" ref="BZ22:BZ35">BT22/AS22*100</f>
        <v>7.113095238095238</v>
      </c>
      <c r="CA22" s="31">
        <f aca="true" t="shared" si="98" ref="CA22:CF22">SUM(CA23:CA35)</f>
        <v>43.4</v>
      </c>
      <c r="CB22" s="54">
        <f t="shared" si="98"/>
        <v>0</v>
      </c>
      <c r="CC22" s="54">
        <f t="shared" si="98"/>
        <v>0</v>
      </c>
      <c r="CD22" s="54">
        <f t="shared" si="98"/>
        <v>43.4</v>
      </c>
      <c r="CE22" s="54">
        <f t="shared" si="98"/>
        <v>0</v>
      </c>
      <c r="CF22" s="54">
        <f t="shared" si="98"/>
        <v>0</v>
      </c>
      <c r="CG22" s="99">
        <f aca="true" t="shared" si="99" ref="CG22:CG35">CA22/AS22*100</f>
        <v>12.916666666666664</v>
      </c>
      <c r="CH22" s="31">
        <f aca="true" t="shared" si="100" ref="CH22:CM22">SUM(CH23:CH35)</f>
        <v>162.6</v>
      </c>
      <c r="CI22" s="54">
        <f t="shared" si="100"/>
        <v>0</v>
      </c>
      <c r="CJ22" s="54">
        <f t="shared" si="100"/>
        <v>0</v>
      </c>
      <c r="CK22" s="54">
        <f t="shared" si="100"/>
        <v>162.6</v>
      </c>
      <c r="CL22" s="54">
        <f t="shared" si="100"/>
        <v>0</v>
      </c>
      <c r="CM22" s="54">
        <f t="shared" si="100"/>
        <v>0</v>
      </c>
      <c r="CN22" s="99">
        <f aca="true" t="shared" si="101" ref="CN22:CN35">CH22/AS22*100</f>
        <v>48.392857142857146</v>
      </c>
      <c r="CO22" s="31">
        <f aca="true" t="shared" si="102" ref="CO22:CT22">SUM(CO23:CO35)</f>
        <v>192.8</v>
      </c>
      <c r="CP22" s="54">
        <f t="shared" si="102"/>
        <v>0</v>
      </c>
      <c r="CQ22" s="54">
        <f t="shared" si="102"/>
        <v>0</v>
      </c>
      <c r="CR22" s="54">
        <f t="shared" si="102"/>
        <v>192.8</v>
      </c>
      <c r="CS22" s="54">
        <f t="shared" si="102"/>
        <v>0</v>
      </c>
      <c r="CT22" s="54">
        <f t="shared" si="102"/>
        <v>0</v>
      </c>
      <c r="CU22" s="99">
        <f aca="true" t="shared" si="103" ref="CU22:CU35">CO22/AS22*100</f>
        <v>57.38095238095239</v>
      </c>
      <c r="CV22" s="31">
        <f aca="true" t="shared" si="104" ref="CV22:DG22">SUM(CV23:CV35)</f>
        <v>336</v>
      </c>
      <c r="CW22" s="31">
        <f t="shared" si="104"/>
        <v>0</v>
      </c>
      <c r="CX22" s="31">
        <f t="shared" si="104"/>
        <v>0</v>
      </c>
      <c r="CY22" s="31">
        <f t="shared" si="104"/>
        <v>336</v>
      </c>
      <c r="CZ22" s="31">
        <f t="shared" si="104"/>
        <v>0</v>
      </c>
      <c r="DA22" s="31">
        <f t="shared" si="104"/>
        <v>0</v>
      </c>
      <c r="DB22" s="31">
        <f t="shared" si="104"/>
        <v>41.7</v>
      </c>
      <c r="DC22" s="54">
        <f t="shared" si="104"/>
        <v>0</v>
      </c>
      <c r="DD22" s="54">
        <f t="shared" si="104"/>
        <v>0</v>
      </c>
      <c r="DE22" s="54">
        <f t="shared" si="104"/>
        <v>41.7</v>
      </c>
      <c r="DF22" s="54">
        <f t="shared" si="104"/>
        <v>0</v>
      </c>
      <c r="DG22" s="54">
        <f t="shared" si="104"/>
        <v>0</v>
      </c>
      <c r="DH22" s="99">
        <f aca="true" t="shared" si="105" ref="DH22:DH35">DB22/CV22*100</f>
        <v>12.410714285714286</v>
      </c>
      <c r="DI22" s="31">
        <f aca="true" t="shared" si="106" ref="DI22:DN22">SUM(DI23:DI35)</f>
        <v>61.80000000000001</v>
      </c>
      <c r="DJ22" s="54">
        <f t="shared" si="106"/>
        <v>0</v>
      </c>
      <c r="DK22" s="54">
        <f t="shared" si="106"/>
        <v>0</v>
      </c>
      <c r="DL22" s="54">
        <f t="shared" si="106"/>
        <v>61.80000000000001</v>
      </c>
      <c r="DM22" s="54">
        <f t="shared" si="106"/>
        <v>0</v>
      </c>
      <c r="DN22" s="54">
        <f t="shared" si="106"/>
        <v>0</v>
      </c>
      <c r="DO22" s="99">
        <f aca="true" t="shared" si="107" ref="DO22:DO35">DI22/CV22*100</f>
        <v>18.392857142857146</v>
      </c>
      <c r="DP22" s="31">
        <f aca="true" t="shared" si="108" ref="DP22:DU22">SUM(DP23:DP35)</f>
        <v>157.9</v>
      </c>
      <c r="DQ22" s="54">
        <f t="shared" si="108"/>
        <v>0</v>
      </c>
      <c r="DR22" s="54">
        <f t="shared" si="108"/>
        <v>0</v>
      </c>
      <c r="DS22" s="54">
        <f t="shared" si="108"/>
        <v>157.9</v>
      </c>
      <c r="DT22" s="54">
        <f t="shared" si="108"/>
        <v>0</v>
      </c>
      <c r="DU22" s="54">
        <f t="shared" si="108"/>
        <v>0</v>
      </c>
      <c r="DV22" s="99">
        <f aca="true" t="shared" si="109" ref="DV22:DV35">DP22/CV22*100</f>
        <v>46.99404761904762</v>
      </c>
      <c r="DW22" s="31">
        <f aca="true" t="shared" si="110" ref="DW22:EB22">SUM(DW23:DW35)</f>
        <v>171.20000000000002</v>
      </c>
      <c r="DX22" s="54">
        <f t="shared" si="110"/>
        <v>0</v>
      </c>
      <c r="DY22" s="54">
        <f t="shared" si="110"/>
        <v>0</v>
      </c>
      <c r="DZ22" s="54">
        <f t="shared" si="110"/>
        <v>171.20000000000002</v>
      </c>
      <c r="EA22" s="54">
        <f t="shared" si="110"/>
        <v>0</v>
      </c>
      <c r="EB22" s="54">
        <f t="shared" si="110"/>
        <v>0</v>
      </c>
      <c r="EC22" s="99">
        <f aca="true" t="shared" si="111" ref="EC22:EC35">DW22/CV22*100</f>
        <v>50.95238095238096</v>
      </c>
      <c r="ED22" s="10">
        <f aca="true" t="shared" si="112" ref="ED22:EO22">SUM(ED23:ED35)</f>
        <v>185</v>
      </c>
      <c r="EE22" s="10">
        <f t="shared" si="112"/>
        <v>0</v>
      </c>
      <c r="EF22" s="10">
        <f t="shared" si="112"/>
        <v>0</v>
      </c>
      <c r="EG22" s="10">
        <f t="shared" si="112"/>
        <v>185</v>
      </c>
      <c r="EH22" s="10">
        <f t="shared" si="112"/>
        <v>0</v>
      </c>
      <c r="EI22" s="10">
        <f t="shared" si="112"/>
        <v>0</v>
      </c>
      <c r="EJ22" s="10">
        <f t="shared" si="112"/>
        <v>41.7</v>
      </c>
      <c r="EK22" s="13">
        <f t="shared" si="112"/>
        <v>0</v>
      </c>
      <c r="EL22" s="13">
        <f t="shared" si="112"/>
        <v>0</v>
      </c>
      <c r="EM22" s="13">
        <f t="shared" si="112"/>
        <v>41.7</v>
      </c>
      <c r="EN22" s="13">
        <f t="shared" si="112"/>
        <v>0</v>
      </c>
      <c r="EO22" s="13">
        <f t="shared" si="112"/>
        <v>0</v>
      </c>
      <c r="EP22" s="14">
        <f aca="true" t="shared" si="113" ref="EP22:EP35">EJ22/ED22*100</f>
        <v>22.540540540540544</v>
      </c>
      <c r="EQ22" s="10">
        <f aca="true" t="shared" si="114" ref="EQ22:EV22">SUM(EQ23:EQ35)</f>
        <v>61.80000000000001</v>
      </c>
      <c r="ER22" s="13">
        <f t="shared" si="114"/>
        <v>0</v>
      </c>
      <c r="ES22" s="13">
        <f t="shared" si="114"/>
        <v>0</v>
      </c>
      <c r="ET22" s="13">
        <f t="shared" si="114"/>
        <v>61.80000000000001</v>
      </c>
      <c r="EU22" s="13">
        <f t="shared" si="114"/>
        <v>0</v>
      </c>
      <c r="EV22" s="13">
        <f t="shared" si="114"/>
        <v>0</v>
      </c>
      <c r="EW22" s="14">
        <f aca="true" t="shared" si="115" ref="EW22:EW35">EQ22/ED22*100</f>
        <v>33.40540540540541</v>
      </c>
      <c r="EX22" s="10">
        <f aca="true" t="shared" si="116" ref="EX22:FC22">SUM(EX23:EX35)</f>
        <v>157.9</v>
      </c>
      <c r="EY22" s="13">
        <f t="shared" si="116"/>
        <v>0</v>
      </c>
      <c r="EZ22" s="13">
        <f t="shared" si="116"/>
        <v>0</v>
      </c>
      <c r="FA22" s="13">
        <f t="shared" si="116"/>
        <v>157.9</v>
      </c>
      <c r="FB22" s="13">
        <f t="shared" si="116"/>
        <v>0</v>
      </c>
      <c r="FC22" s="13">
        <f t="shared" si="116"/>
        <v>0</v>
      </c>
      <c r="FD22" s="14">
        <f aca="true" t="shared" si="117" ref="FD22:FD35">EX22/ED22*100</f>
        <v>85.35135135135135</v>
      </c>
      <c r="FE22" s="10">
        <f aca="true" t="shared" si="118" ref="FE22:FJ22">SUM(FE23:FE35)</f>
        <v>18.9</v>
      </c>
      <c r="FF22" s="13">
        <f t="shared" si="118"/>
        <v>0</v>
      </c>
      <c r="FG22" s="13">
        <f t="shared" si="118"/>
        <v>0</v>
      </c>
      <c r="FH22" s="13">
        <f t="shared" si="118"/>
        <v>18.9</v>
      </c>
      <c r="FI22" s="13">
        <f t="shared" si="118"/>
        <v>0</v>
      </c>
      <c r="FJ22" s="13">
        <f t="shared" si="118"/>
        <v>0</v>
      </c>
      <c r="FK22" s="14">
        <f aca="true" t="shared" si="119" ref="FK22:FK35">FE22/ED22*100</f>
        <v>10.216216216216216</v>
      </c>
      <c r="FL22" s="10">
        <f aca="true" t="shared" si="120" ref="FL22:FQ22">SUM(FL23:FL35)</f>
        <v>34.1</v>
      </c>
      <c r="FM22" s="13">
        <f t="shared" si="120"/>
        <v>0</v>
      </c>
      <c r="FN22" s="13">
        <f t="shared" si="120"/>
        <v>0</v>
      </c>
      <c r="FO22" s="13">
        <f t="shared" si="120"/>
        <v>34.1</v>
      </c>
      <c r="FP22" s="13">
        <f t="shared" si="120"/>
        <v>0</v>
      </c>
      <c r="FQ22" s="13">
        <f t="shared" si="120"/>
        <v>0</v>
      </c>
      <c r="FR22" s="14">
        <f aca="true" t="shared" si="121" ref="FR22:FR35">FL22/ED22*100</f>
        <v>18.43243243243243</v>
      </c>
    </row>
    <row r="23" spans="2:174" s="8" customFormat="1" ht="40.5" customHeight="1">
      <c r="B23" s="11">
        <v>5</v>
      </c>
      <c r="C23" s="11" t="s">
        <v>15</v>
      </c>
      <c r="D23" s="36">
        <f aca="true" t="shared" si="122" ref="D23:D35">F23+G23+H23+I23</f>
        <v>9</v>
      </c>
      <c r="E23" s="36"/>
      <c r="F23" s="36"/>
      <c r="G23" s="36">
        <v>9</v>
      </c>
      <c r="H23" s="36"/>
      <c r="I23" s="36"/>
      <c r="J23" s="34" t="e">
        <f>D23/#REF!*100</f>
        <v>#REF!</v>
      </c>
      <c r="K23" s="26">
        <f>M23+N23+O23+P23</f>
        <v>41</v>
      </c>
      <c r="L23" s="27"/>
      <c r="M23" s="27"/>
      <c r="N23" s="27">
        <v>41</v>
      </c>
      <c r="O23" s="27"/>
      <c r="P23" s="27"/>
      <c r="Q23" s="26">
        <f>S23+T23+U23+V23</f>
        <v>0</v>
      </c>
      <c r="R23" s="27"/>
      <c r="S23" s="27"/>
      <c r="T23" s="27"/>
      <c r="U23" s="27"/>
      <c r="V23" s="27"/>
      <c r="W23" s="35">
        <f t="shared" si="83"/>
        <v>0</v>
      </c>
      <c r="X23" s="26">
        <f>Z23+AA23+AB23+AC23</f>
        <v>2</v>
      </c>
      <c r="Y23" s="27"/>
      <c r="Z23" s="27"/>
      <c r="AA23" s="27">
        <v>2</v>
      </c>
      <c r="AB23" s="27"/>
      <c r="AC23" s="27"/>
      <c r="AD23" s="14">
        <f t="shared" si="85"/>
        <v>4.878048780487805</v>
      </c>
      <c r="AE23" s="26">
        <f>AG23+AH23+AI23+AJ23</f>
        <v>3</v>
      </c>
      <c r="AF23" s="27"/>
      <c r="AG23" s="27"/>
      <c r="AH23" s="27">
        <v>3</v>
      </c>
      <c r="AI23" s="27"/>
      <c r="AJ23" s="27"/>
      <c r="AK23" s="14">
        <f t="shared" si="87"/>
        <v>7.317073170731707</v>
      </c>
      <c r="AL23" s="36">
        <f>AN23+AO23+AP23+AQ23</f>
        <v>41</v>
      </c>
      <c r="AM23" s="36"/>
      <c r="AN23" s="36"/>
      <c r="AO23" s="36">
        <v>41</v>
      </c>
      <c r="AP23" s="36"/>
      <c r="AQ23" s="36"/>
      <c r="AR23" s="99">
        <f t="shared" si="89"/>
        <v>100</v>
      </c>
      <c r="AS23" s="36">
        <f>AU23+AV23+AW23+AX23</f>
        <v>29</v>
      </c>
      <c r="AT23" s="36"/>
      <c r="AU23" s="36"/>
      <c r="AV23" s="36">
        <v>29</v>
      </c>
      <c r="AW23" s="36"/>
      <c r="AX23" s="36"/>
      <c r="AY23" s="36">
        <f>BA23+BB23+BC23+BD23</f>
        <v>0</v>
      </c>
      <c r="AZ23" s="36"/>
      <c r="BA23" s="36"/>
      <c r="BB23" s="36"/>
      <c r="BC23" s="36"/>
      <c r="BD23" s="36"/>
      <c r="BE23" s="34">
        <f t="shared" si="91"/>
        <v>0</v>
      </c>
      <c r="BF23" s="36">
        <f>BH23+BI23+BJ23+BK23</f>
        <v>2</v>
      </c>
      <c r="BG23" s="36"/>
      <c r="BH23" s="36"/>
      <c r="BI23" s="36">
        <v>2</v>
      </c>
      <c r="BJ23" s="36"/>
      <c r="BK23" s="36"/>
      <c r="BL23" s="99">
        <f t="shared" si="93"/>
        <v>6.896551724137931</v>
      </c>
      <c r="BM23" s="36">
        <f>BO23+BP23+BQ23+BR23</f>
        <v>3</v>
      </c>
      <c r="BN23" s="36"/>
      <c r="BO23" s="36"/>
      <c r="BP23" s="36">
        <v>3</v>
      </c>
      <c r="BQ23" s="36"/>
      <c r="BR23" s="36"/>
      <c r="BS23" s="99">
        <f t="shared" si="95"/>
        <v>10.344827586206897</v>
      </c>
      <c r="BT23" s="36">
        <f>BV23+BW23+BX23+BY23</f>
        <v>6.5</v>
      </c>
      <c r="BU23" s="36"/>
      <c r="BV23" s="36"/>
      <c r="BW23" s="36">
        <v>6.5</v>
      </c>
      <c r="BX23" s="36"/>
      <c r="BY23" s="36"/>
      <c r="BZ23" s="99">
        <f t="shared" si="97"/>
        <v>22.413793103448278</v>
      </c>
      <c r="CA23" s="36">
        <f>CC23+CD23+CE23+CF23</f>
        <v>6.8</v>
      </c>
      <c r="CB23" s="36"/>
      <c r="CC23" s="36"/>
      <c r="CD23" s="36">
        <v>6.8</v>
      </c>
      <c r="CE23" s="36"/>
      <c r="CF23" s="36"/>
      <c r="CG23" s="99">
        <f t="shared" si="99"/>
        <v>23.448275862068964</v>
      </c>
      <c r="CH23" s="36">
        <f>CJ23+CK23+CL23+CM23</f>
        <v>14.8</v>
      </c>
      <c r="CI23" s="36"/>
      <c r="CJ23" s="36"/>
      <c r="CK23" s="36">
        <v>14.8</v>
      </c>
      <c r="CL23" s="36"/>
      <c r="CM23" s="36"/>
      <c r="CN23" s="99">
        <f t="shared" si="101"/>
        <v>51.03448275862069</v>
      </c>
      <c r="CO23" s="36">
        <f>CQ23+CR23+CS23+CT23</f>
        <v>14.8</v>
      </c>
      <c r="CP23" s="36"/>
      <c r="CQ23" s="36"/>
      <c r="CR23" s="36">
        <v>14.8</v>
      </c>
      <c r="CS23" s="36"/>
      <c r="CT23" s="36"/>
      <c r="CU23" s="99">
        <f t="shared" si="103"/>
        <v>51.03448275862069</v>
      </c>
      <c r="CV23" s="36">
        <f>CX23+CY23+CZ23+DA23</f>
        <v>29</v>
      </c>
      <c r="CW23" s="36"/>
      <c r="CX23" s="36"/>
      <c r="CY23" s="36">
        <v>29</v>
      </c>
      <c r="CZ23" s="36"/>
      <c r="DA23" s="36"/>
      <c r="DB23" s="36">
        <f>DD23+DE23+DF23+DG23</f>
        <v>2.3</v>
      </c>
      <c r="DC23" s="36"/>
      <c r="DD23" s="36"/>
      <c r="DE23" s="36">
        <v>2.3</v>
      </c>
      <c r="DF23" s="36"/>
      <c r="DG23" s="36"/>
      <c r="DH23" s="99">
        <f t="shared" si="105"/>
        <v>7.93103448275862</v>
      </c>
      <c r="DI23" s="36">
        <f>DK23+DL23+DM23+DN23</f>
        <v>2.6</v>
      </c>
      <c r="DJ23" s="36"/>
      <c r="DK23" s="36"/>
      <c r="DL23" s="36">
        <v>2.6</v>
      </c>
      <c r="DM23" s="36"/>
      <c r="DN23" s="36"/>
      <c r="DO23" s="99">
        <f t="shared" si="107"/>
        <v>8.96551724137931</v>
      </c>
      <c r="DP23" s="36">
        <f>DR23+DS23+DT23+DU23</f>
        <v>8.9</v>
      </c>
      <c r="DQ23" s="36"/>
      <c r="DR23" s="36"/>
      <c r="DS23" s="36">
        <v>8.9</v>
      </c>
      <c r="DT23" s="36"/>
      <c r="DU23" s="36"/>
      <c r="DV23" s="99">
        <f t="shared" si="109"/>
        <v>30.689655172413794</v>
      </c>
      <c r="DW23" s="36">
        <f>DY23+DZ23+EA23+EB23</f>
        <v>8.9</v>
      </c>
      <c r="DX23" s="36"/>
      <c r="DY23" s="36"/>
      <c r="DZ23" s="36">
        <v>8.9</v>
      </c>
      <c r="EA23" s="36"/>
      <c r="EB23" s="36"/>
      <c r="EC23" s="99">
        <f t="shared" si="111"/>
        <v>30.689655172413794</v>
      </c>
      <c r="ED23" s="26">
        <f>EF23+EG23+EH23+EI23</f>
        <v>10</v>
      </c>
      <c r="EE23" s="27"/>
      <c r="EF23" s="27"/>
      <c r="EG23" s="27">
        <v>10</v>
      </c>
      <c r="EH23" s="27"/>
      <c r="EI23" s="27"/>
      <c r="EJ23" s="26">
        <f>EL23+EM23+EN23+EO23</f>
        <v>2.3</v>
      </c>
      <c r="EK23" s="27"/>
      <c r="EL23" s="27"/>
      <c r="EM23" s="27">
        <v>2.3</v>
      </c>
      <c r="EN23" s="27"/>
      <c r="EO23" s="27"/>
      <c r="EP23" s="14">
        <f t="shared" si="113"/>
        <v>23</v>
      </c>
      <c r="EQ23" s="26">
        <f>ES23+ET23+EU23+EV23</f>
        <v>2.6</v>
      </c>
      <c r="ER23" s="27"/>
      <c r="ES23" s="27"/>
      <c r="ET23" s="27">
        <v>2.6</v>
      </c>
      <c r="EU23" s="27"/>
      <c r="EV23" s="27"/>
      <c r="EW23" s="14">
        <f t="shared" si="115"/>
        <v>26</v>
      </c>
      <c r="EX23" s="26">
        <f>EZ23+FA23+FB23+FC23</f>
        <v>8.9</v>
      </c>
      <c r="EY23" s="27"/>
      <c r="EZ23" s="27"/>
      <c r="FA23" s="27">
        <v>8.9</v>
      </c>
      <c r="FB23" s="27"/>
      <c r="FC23" s="27"/>
      <c r="FD23" s="14">
        <f t="shared" si="117"/>
        <v>89</v>
      </c>
      <c r="FE23" s="26">
        <f>FG23+FH23+FI23+FJ23</f>
        <v>1.4</v>
      </c>
      <c r="FF23" s="27"/>
      <c r="FG23" s="27"/>
      <c r="FH23" s="27">
        <v>1.4</v>
      </c>
      <c r="FI23" s="27"/>
      <c r="FJ23" s="27"/>
      <c r="FK23" s="14">
        <f t="shared" si="119"/>
        <v>13.999999999999998</v>
      </c>
      <c r="FL23" s="26">
        <f>FN23+FO23+FP23+FQ23</f>
        <v>1.7</v>
      </c>
      <c r="FM23" s="27"/>
      <c r="FN23" s="27"/>
      <c r="FO23" s="27">
        <v>1.7</v>
      </c>
      <c r="FP23" s="27"/>
      <c r="FQ23" s="27"/>
      <c r="FR23" s="14">
        <f t="shared" si="121"/>
        <v>17</v>
      </c>
    </row>
    <row r="24" spans="2:174" s="8" customFormat="1" ht="38.25" customHeight="1">
      <c r="B24" s="62">
        <v>6</v>
      </c>
      <c r="C24" s="62" t="s">
        <v>115</v>
      </c>
      <c r="D24" s="36">
        <f t="shared" si="122"/>
        <v>6.1</v>
      </c>
      <c r="E24" s="36"/>
      <c r="F24" s="36"/>
      <c r="G24" s="36">
        <v>6.1</v>
      </c>
      <c r="H24" s="36"/>
      <c r="I24" s="36"/>
      <c r="J24" s="34" t="e">
        <f>D24/#REF!*100</f>
        <v>#REF!</v>
      </c>
      <c r="K24" s="26">
        <v>10</v>
      </c>
      <c r="L24" s="27"/>
      <c r="M24" s="27"/>
      <c r="N24" s="27">
        <v>10</v>
      </c>
      <c r="O24" s="27"/>
      <c r="P24" s="27"/>
      <c r="Q24" s="26">
        <f aca="true" t="shared" si="123" ref="Q24:Q35">S24+T24+U24+V24</f>
        <v>0</v>
      </c>
      <c r="R24" s="27"/>
      <c r="S24" s="27"/>
      <c r="T24" s="27"/>
      <c r="U24" s="27"/>
      <c r="V24" s="27"/>
      <c r="W24" s="35">
        <f t="shared" si="83"/>
        <v>0</v>
      </c>
      <c r="X24" s="26">
        <f aca="true" t="shared" si="124" ref="X24:X35">Z24+AA24+AB24+AC24</f>
        <v>3</v>
      </c>
      <c r="Y24" s="27"/>
      <c r="Z24" s="27"/>
      <c r="AA24" s="27">
        <v>3</v>
      </c>
      <c r="AB24" s="27"/>
      <c r="AC24" s="27"/>
      <c r="AD24" s="14">
        <f t="shared" si="85"/>
        <v>30</v>
      </c>
      <c r="AE24" s="26">
        <f aca="true" t="shared" si="125" ref="AE24:AE35">AG24+AH24+AI24+AJ24</f>
        <v>3</v>
      </c>
      <c r="AF24" s="27"/>
      <c r="AG24" s="27"/>
      <c r="AH24" s="27">
        <v>3</v>
      </c>
      <c r="AI24" s="27"/>
      <c r="AJ24" s="27"/>
      <c r="AK24" s="14">
        <f t="shared" si="87"/>
        <v>30</v>
      </c>
      <c r="AL24" s="36">
        <f aca="true" t="shared" si="126" ref="AL24:AL35">AN24+AO24+AP24+AQ24</f>
        <v>4.7</v>
      </c>
      <c r="AM24" s="36"/>
      <c r="AN24" s="36"/>
      <c r="AO24" s="36">
        <v>4.7</v>
      </c>
      <c r="AP24" s="36"/>
      <c r="AQ24" s="36"/>
      <c r="AR24" s="99">
        <f t="shared" si="89"/>
        <v>47</v>
      </c>
      <c r="AS24" s="36">
        <f>AU24+AV24+AW24+AX24</f>
        <v>25</v>
      </c>
      <c r="AT24" s="36"/>
      <c r="AU24" s="36"/>
      <c r="AV24" s="36">
        <v>25</v>
      </c>
      <c r="AW24" s="36"/>
      <c r="AX24" s="36"/>
      <c r="AY24" s="36">
        <f aca="true" t="shared" si="127" ref="AY24:AY35">BA24+BB24+BC24+BD24</f>
        <v>0</v>
      </c>
      <c r="AZ24" s="36"/>
      <c r="BA24" s="36"/>
      <c r="BB24" s="36"/>
      <c r="BC24" s="36"/>
      <c r="BD24" s="36"/>
      <c r="BE24" s="34">
        <f t="shared" si="91"/>
        <v>0</v>
      </c>
      <c r="BF24" s="36">
        <f aca="true" t="shared" si="128" ref="BF24:BF35">BH24+BI24+BJ24+BK24</f>
        <v>3</v>
      </c>
      <c r="BG24" s="36"/>
      <c r="BH24" s="36"/>
      <c r="BI24" s="36">
        <v>3</v>
      </c>
      <c r="BJ24" s="36"/>
      <c r="BK24" s="36"/>
      <c r="BL24" s="99">
        <f t="shared" si="93"/>
        <v>12</v>
      </c>
      <c r="BM24" s="36">
        <f aca="true" t="shared" si="129" ref="BM24:BM35">BO24+BP24+BQ24+BR24</f>
        <v>3</v>
      </c>
      <c r="BN24" s="36"/>
      <c r="BO24" s="36"/>
      <c r="BP24" s="36">
        <v>3</v>
      </c>
      <c r="BQ24" s="36"/>
      <c r="BR24" s="36"/>
      <c r="BS24" s="99">
        <f t="shared" si="95"/>
        <v>12</v>
      </c>
      <c r="BT24" s="36">
        <f aca="true" t="shared" si="130" ref="BT24:BT35">BV24+BW24+BX24+BY24</f>
        <v>0.6</v>
      </c>
      <c r="BU24" s="36"/>
      <c r="BV24" s="36"/>
      <c r="BW24" s="36">
        <v>0.6</v>
      </c>
      <c r="BX24" s="36"/>
      <c r="BY24" s="36"/>
      <c r="BZ24" s="99">
        <f t="shared" si="97"/>
        <v>2.4</v>
      </c>
      <c r="CA24" s="36">
        <f aca="true" t="shared" si="131" ref="CA24:CA35">CC24+CD24+CE24+CF24</f>
        <v>0.9</v>
      </c>
      <c r="CB24" s="36"/>
      <c r="CC24" s="36"/>
      <c r="CD24" s="36">
        <v>0.9</v>
      </c>
      <c r="CE24" s="36"/>
      <c r="CF24" s="36"/>
      <c r="CG24" s="99">
        <f t="shared" si="99"/>
        <v>3.6000000000000005</v>
      </c>
      <c r="CH24" s="36">
        <f aca="true" t="shared" si="132" ref="CH24:CH35">CJ24+CK24+CL24+CM24</f>
        <v>25</v>
      </c>
      <c r="CI24" s="36"/>
      <c r="CJ24" s="36"/>
      <c r="CK24" s="36">
        <v>25</v>
      </c>
      <c r="CL24" s="36"/>
      <c r="CM24" s="36"/>
      <c r="CN24" s="99">
        <f t="shared" si="101"/>
        <v>100</v>
      </c>
      <c r="CO24" s="36">
        <f aca="true" t="shared" si="133" ref="CO24:CO35">CQ24+CR24+CS24+CT24</f>
        <v>25</v>
      </c>
      <c r="CP24" s="36"/>
      <c r="CQ24" s="36"/>
      <c r="CR24" s="36">
        <v>25</v>
      </c>
      <c r="CS24" s="36"/>
      <c r="CT24" s="36"/>
      <c r="CU24" s="99">
        <f t="shared" si="103"/>
        <v>100</v>
      </c>
      <c r="CV24" s="36">
        <f>CX24+CY24+CZ24+DA24</f>
        <v>21</v>
      </c>
      <c r="CW24" s="36"/>
      <c r="CX24" s="36"/>
      <c r="CY24" s="36">
        <v>21</v>
      </c>
      <c r="CZ24" s="36"/>
      <c r="DA24" s="36"/>
      <c r="DB24" s="36">
        <f aca="true" t="shared" si="134" ref="DB24:DB35">DD24+DE24+DF24+DG24</f>
        <v>0.6</v>
      </c>
      <c r="DC24" s="36"/>
      <c r="DD24" s="36"/>
      <c r="DE24" s="36">
        <v>0.6</v>
      </c>
      <c r="DF24" s="36"/>
      <c r="DG24" s="36"/>
      <c r="DH24" s="99">
        <f t="shared" si="105"/>
        <v>2.857142857142857</v>
      </c>
      <c r="DI24" s="36">
        <f aca="true" t="shared" si="135" ref="DI24:DI35">DK24+DL24+DM24+DN24</f>
        <v>0.9</v>
      </c>
      <c r="DJ24" s="36"/>
      <c r="DK24" s="36"/>
      <c r="DL24" s="36">
        <v>0.9</v>
      </c>
      <c r="DM24" s="36"/>
      <c r="DN24" s="36"/>
      <c r="DO24" s="99">
        <f t="shared" si="107"/>
        <v>4.285714285714286</v>
      </c>
      <c r="DP24" s="36">
        <f aca="true" t="shared" si="136" ref="DP24:DP35">DR24+DS24+DT24+DU24</f>
        <v>7.9</v>
      </c>
      <c r="DQ24" s="36"/>
      <c r="DR24" s="36"/>
      <c r="DS24" s="36">
        <v>7.9</v>
      </c>
      <c r="DT24" s="36"/>
      <c r="DU24" s="36"/>
      <c r="DV24" s="99">
        <f t="shared" si="109"/>
        <v>37.61904761904762</v>
      </c>
      <c r="DW24" s="36">
        <f aca="true" t="shared" si="137" ref="DW24:DW35">DY24+DZ24+EA24+EB24</f>
        <v>7.9</v>
      </c>
      <c r="DX24" s="36"/>
      <c r="DY24" s="36"/>
      <c r="DZ24" s="36">
        <v>7.9</v>
      </c>
      <c r="EA24" s="36"/>
      <c r="EB24" s="36"/>
      <c r="EC24" s="99">
        <f t="shared" si="111"/>
        <v>37.61904761904762</v>
      </c>
      <c r="ED24" s="26">
        <f aca="true" t="shared" si="138" ref="ED24:ED35">EF24+EG24+EH24+EI24</f>
        <v>10</v>
      </c>
      <c r="EE24" s="27"/>
      <c r="EF24" s="27"/>
      <c r="EG24" s="27">
        <v>10</v>
      </c>
      <c r="EH24" s="27"/>
      <c r="EI24" s="27"/>
      <c r="EJ24" s="26">
        <f aca="true" t="shared" si="139" ref="EJ24:EJ35">EL24+EM24+EN24+EO24</f>
        <v>0.6</v>
      </c>
      <c r="EK24" s="27"/>
      <c r="EL24" s="27"/>
      <c r="EM24" s="27">
        <v>0.6</v>
      </c>
      <c r="EN24" s="27"/>
      <c r="EO24" s="27"/>
      <c r="EP24" s="14">
        <f t="shared" si="113"/>
        <v>6</v>
      </c>
      <c r="EQ24" s="26">
        <f aca="true" t="shared" si="140" ref="EQ24:EQ35">ES24+ET24+EU24+EV24</f>
        <v>0.9</v>
      </c>
      <c r="ER24" s="27"/>
      <c r="ES24" s="27"/>
      <c r="ET24" s="27">
        <v>0.9</v>
      </c>
      <c r="EU24" s="27"/>
      <c r="EV24" s="27"/>
      <c r="EW24" s="14">
        <f t="shared" si="115"/>
        <v>9</v>
      </c>
      <c r="EX24" s="26">
        <f aca="true" t="shared" si="141" ref="EX24:EX35">EZ24+FA24+FB24+FC24</f>
        <v>7.9</v>
      </c>
      <c r="EY24" s="27"/>
      <c r="EZ24" s="27"/>
      <c r="FA24" s="27">
        <v>7.9</v>
      </c>
      <c r="FB24" s="27"/>
      <c r="FC24" s="27"/>
      <c r="FD24" s="14">
        <f t="shared" si="117"/>
        <v>79</v>
      </c>
      <c r="FE24" s="26">
        <f>FG24+FH24+FI24+FJ24</f>
        <v>2.2</v>
      </c>
      <c r="FF24" s="27"/>
      <c r="FG24" s="27"/>
      <c r="FH24" s="27">
        <v>2.2</v>
      </c>
      <c r="FI24" s="27"/>
      <c r="FJ24" s="27"/>
      <c r="FK24" s="14">
        <f t="shared" si="119"/>
        <v>22.000000000000004</v>
      </c>
      <c r="FL24" s="26">
        <f>FN24+FO24+FP24+FQ24</f>
        <v>2.5</v>
      </c>
      <c r="FM24" s="27"/>
      <c r="FN24" s="27"/>
      <c r="FO24" s="27">
        <v>2.5</v>
      </c>
      <c r="FP24" s="27"/>
      <c r="FQ24" s="27"/>
      <c r="FR24" s="14">
        <f t="shared" si="121"/>
        <v>25</v>
      </c>
    </row>
    <row r="25" spans="1:174" s="8" customFormat="1" ht="41.25" customHeight="1">
      <c r="A25" s="20"/>
      <c r="B25" s="11">
        <v>7</v>
      </c>
      <c r="C25" s="11" t="s">
        <v>16</v>
      </c>
      <c r="D25" s="36">
        <f t="shared" si="122"/>
        <v>10</v>
      </c>
      <c r="E25" s="36"/>
      <c r="F25" s="36"/>
      <c r="G25" s="36">
        <v>10</v>
      </c>
      <c r="H25" s="36"/>
      <c r="I25" s="36"/>
      <c r="J25" s="34" t="e">
        <f>D25/#REF!*100</f>
        <v>#REF!</v>
      </c>
      <c r="K25" s="26">
        <f aca="true" t="shared" si="142" ref="K25:K35">M25+N25+O25+P25</f>
        <v>91.2</v>
      </c>
      <c r="L25" s="27"/>
      <c r="M25" s="27"/>
      <c r="N25" s="27">
        <v>91.2</v>
      </c>
      <c r="O25" s="27"/>
      <c r="P25" s="27"/>
      <c r="Q25" s="26">
        <f t="shared" si="123"/>
        <v>0</v>
      </c>
      <c r="R25" s="27"/>
      <c r="S25" s="27"/>
      <c r="T25" s="27"/>
      <c r="U25" s="27"/>
      <c r="V25" s="27"/>
      <c r="W25" s="35">
        <f t="shared" si="83"/>
        <v>0</v>
      </c>
      <c r="X25" s="26">
        <f t="shared" si="124"/>
        <v>15</v>
      </c>
      <c r="Y25" s="27"/>
      <c r="Z25" s="27"/>
      <c r="AA25" s="27">
        <v>15</v>
      </c>
      <c r="AB25" s="27"/>
      <c r="AC25" s="27"/>
      <c r="AD25" s="14">
        <f t="shared" si="85"/>
        <v>16.44736842105263</v>
      </c>
      <c r="AE25" s="26">
        <f t="shared" si="125"/>
        <v>15</v>
      </c>
      <c r="AF25" s="27"/>
      <c r="AG25" s="27"/>
      <c r="AH25" s="27">
        <v>15</v>
      </c>
      <c r="AI25" s="27"/>
      <c r="AJ25" s="27"/>
      <c r="AK25" s="14">
        <f t="shared" si="87"/>
        <v>16.44736842105263</v>
      </c>
      <c r="AL25" s="36">
        <f t="shared" si="126"/>
        <v>91.2</v>
      </c>
      <c r="AM25" s="36"/>
      <c r="AN25" s="36"/>
      <c r="AO25" s="36">
        <v>91.2</v>
      </c>
      <c r="AP25" s="36"/>
      <c r="AQ25" s="36"/>
      <c r="AR25" s="99">
        <f t="shared" si="89"/>
        <v>100</v>
      </c>
      <c r="AS25" s="36">
        <f aca="true" t="shared" si="143" ref="AS25:AS35">AU25+AV25+AW25+AX25</f>
        <v>15</v>
      </c>
      <c r="AT25" s="36"/>
      <c r="AU25" s="36"/>
      <c r="AV25" s="36">
        <v>15</v>
      </c>
      <c r="AW25" s="36"/>
      <c r="AX25" s="36"/>
      <c r="AY25" s="36">
        <f t="shared" si="127"/>
        <v>0</v>
      </c>
      <c r="AZ25" s="36"/>
      <c r="BA25" s="36"/>
      <c r="BB25" s="36"/>
      <c r="BC25" s="36"/>
      <c r="BD25" s="36"/>
      <c r="BE25" s="34">
        <f t="shared" si="91"/>
        <v>0</v>
      </c>
      <c r="BF25" s="36">
        <f t="shared" si="128"/>
        <v>15</v>
      </c>
      <c r="BG25" s="36"/>
      <c r="BH25" s="36"/>
      <c r="BI25" s="36">
        <v>15</v>
      </c>
      <c r="BJ25" s="36"/>
      <c r="BK25" s="36"/>
      <c r="BL25" s="99">
        <f t="shared" si="93"/>
        <v>100</v>
      </c>
      <c r="BM25" s="36">
        <f t="shared" si="129"/>
        <v>15</v>
      </c>
      <c r="BN25" s="36"/>
      <c r="BO25" s="36"/>
      <c r="BP25" s="36">
        <v>15</v>
      </c>
      <c r="BQ25" s="36"/>
      <c r="BR25" s="36"/>
      <c r="BS25" s="99">
        <f t="shared" si="95"/>
        <v>100</v>
      </c>
      <c r="BT25" s="36">
        <f t="shared" si="130"/>
        <v>0</v>
      </c>
      <c r="BU25" s="36"/>
      <c r="BV25" s="36"/>
      <c r="BW25" s="36">
        <v>0</v>
      </c>
      <c r="BX25" s="36"/>
      <c r="BY25" s="36"/>
      <c r="BZ25" s="99">
        <f t="shared" si="97"/>
        <v>0</v>
      </c>
      <c r="CA25" s="36">
        <f t="shared" si="131"/>
        <v>0</v>
      </c>
      <c r="CB25" s="36"/>
      <c r="CC25" s="36"/>
      <c r="CD25" s="36">
        <v>0</v>
      </c>
      <c r="CE25" s="36"/>
      <c r="CF25" s="36"/>
      <c r="CG25" s="99">
        <f t="shared" si="99"/>
        <v>0</v>
      </c>
      <c r="CH25" s="36">
        <f t="shared" si="132"/>
        <v>2</v>
      </c>
      <c r="CI25" s="36"/>
      <c r="CJ25" s="36"/>
      <c r="CK25" s="36">
        <v>2</v>
      </c>
      <c r="CL25" s="36"/>
      <c r="CM25" s="36"/>
      <c r="CN25" s="99">
        <f t="shared" si="101"/>
        <v>13.333333333333334</v>
      </c>
      <c r="CO25" s="36">
        <f t="shared" si="133"/>
        <v>2</v>
      </c>
      <c r="CP25" s="36"/>
      <c r="CQ25" s="36"/>
      <c r="CR25" s="36">
        <v>2</v>
      </c>
      <c r="CS25" s="36"/>
      <c r="CT25" s="36"/>
      <c r="CU25" s="99">
        <f t="shared" si="103"/>
        <v>13.333333333333334</v>
      </c>
      <c r="CV25" s="36">
        <f aca="true" t="shared" si="144" ref="CV25:CV35">CX25+CY25+CZ25+DA25</f>
        <v>15</v>
      </c>
      <c r="CW25" s="36"/>
      <c r="CX25" s="36"/>
      <c r="CY25" s="36">
        <v>15</v>
      </c>
      <c r="CZ25" s="36"/>
      <c r="DA25" s="36"/>
      <c r="DB25" s="36">
        <f t="shared" si="134"/>
        <v>0</v>
      </c>
      <c r="DC25" s="36"/>
      <c r="DD25" s="36"/>
      <c r="DE25" s="36">
        <v>0</v>
      </c>
      <c r="DF25" s="36"/>
      <c r="DG25" s="36"/>
      <c r="DH25" s="99">
        <f t="shared" si="105"/>
        <v>0</v>
      </c>
      <c r="DI25" s="36">
        <f t="shared" si="135"/>
        <v>0</v>
      </c>
      <c r="DJ25" s="36"/>
      <c r="DK25" s="36"/>
      <c r="DL25" s="36">
        <v>0</v>
      </c>
      <c r="DM25" s="36"/>
      <c r="DN25" s="36"/>
      <c r="DO25" s="99">
        <f t="shared" si="107"/>
        <v>0</v>
      </c>
      <c r="DP25" s="36">
        <f t="shared" si="136"/>
        <v>3.5</v>
      </c>
      <c r="DQ25" s="36"/>
      <c r="DR25" s="36"/>
      <c r="DS25" s="36">
        <v>3.5</v>
      </c>
      <c r="DT25" s="36"/>
      <c r="DU25" s="36"/>
      <c r="DV25" s="99">
        <f t="shared" si="109"/>
        <v>23.333333333333332</v>
      </c>
      <c r="DW25" s="36">
        <f t="shared" si="137"/>
        <v>3.5</v>
      </c>
      <c r="DX25" s="36"/>
      <c r="DY25" s="36"/>
      <c r="DZ25" s="36">
        <v>3.5</v>
      </c>
      <c r="EA25" s="36"/>
      <c r="EB25" s="36"/>
      <c r="EC25" s="99">
        <f t="shared" si="111"/>
        <v>23.333333333333332</v>
      </c>
      <c r="ED25" s="26">
        <f t="shared" si="138"/>
        <v>5</v>
      </c>
      <c r="EE25" s="27"/>
      <c r="EF25" s="27"/>
      <c r="EG25" s="27">
        <v>5</v>
      </c>
      <c r="EH25" s="27"/>
      <c r="EI25" s="27"/>
      <c r="EJ25" s="26">
        <f t="shared" si="139"/>
        <v>0</v>
      </c>
      <c r="EK25" s="27"/>
      <c r="EL25" s="27"/>
      <c r="EM25" s="27">
        <v>0</v>
      </c>
      <c r="EN25" s="27"/>
      <c r="EO25" s="27"/>
      <c r="EP25" s="14">
        <f t="shared" si="113"/>
        <v>0</v>
      </c>
      <c r="EQ25" s="26">
        <f t="shared" si="140"/>
        <v>0</v>
      </c>
      <c r="ER25" s="27"/>
      <c r="ES25" s="27"/>
      <c r="ET25" s="27">
        <v>0</v>
      </c>
      <c r="EU25" s="27"/>
      <c r="EV25" s="27"/>
      <c r="EW25" s="14">
        <f t="shared" si="115"/>
        <v>0</v>
      </c>
      <c r="EX25" s="26">
        <f t="shared" si="141"/>
        <v>3.5</v>
      </c>
      <c r="EY25" s="27"/>
      <c r="EZ25" s="27"/>
      <c r="FA25" s="27">
        <v>3.5</v>
      </c>
      <c r="FB25" s="27"/>
      <c r="FC25" s="27"/>
      <c r="FD25" s="14">
        <f t="shared" si="117"/>
        <v>70</v>
      </c>
      <c r="FE25" s="26">
        <v>0</v>
      </c>
      <c r="FF25" s="27"/>
      <c r="FG25" s="27"/>
      <c r="FH25" s="27">
        <v>0</v>
      </c>
      <c r="FI25" s="27"/>
      <c r="FJ25" s="27"/>
      <c r="FK25" s="14">
        <f t="shared" si="119"/>
        <v>0</v>
      </c>
      <c r="FL25" s="26">
        <v>0</v>
      </c>
      <c r="FM25" s="27"/>
      <c r="FN25" s="27"/>
      <c r="FO25" s="27">
        <v>0</v>
      </c>
      <c r="FP25" s="27"/>
      <c r="FQ25" s="27"/>
      <c r="FR25" s="14">
        <f t="shared" si="121"/>
        <v>0</v>
      </c>
    </row>
    <row r="26" spans="1:174" s="32" customFormat="1" ht="59.25" customHeight="1">
      <c r="A26" s="25"/>
      <c r="B26" s="109">
        <v>8</v>
      </c>
      <c r="C26" s="12" t="s">
        <v>49</v>
      </c>
      <c r="D26" s="38">
        <f t="shared" si="122"/>
        <v>5.3</v>
      </c>
      <c r="E26" s="38"/>
      <c r="F26" s="38"/>
      <c r="G26" s="38">
        <v>5.3</v>
      </c>
      <c r="H26" s="38"/>
      <c r="I26" s="38"/>
      <c r="J26" s="99" t="e">
        <f>D26/#REF!*100</f>
        <v>#REF!</v>
      </c>
      <c r="K26" s="33">
        <f t="shared" si="142"/>
        <v>15</v>
      </c>
      <c r="L26" s="38"/>
      <c r="M26" s="38"/>
      <c r="N26" s="38">
        <v>15</v>
      </c>
      <c r="O26" s="38"/>
      <c r="P26" s="38"/>
      <c r="Q26" s="33">
        <f t="shared" si="123"/>
        <v>0</v>
      </c>
      <c r="R26" s="38"/>
      <c r="S26" s="38"/>
      <c r="T26" s="38"/>
      <c r="U26" s="38"/>
      <c r="V26" s="38"/>
      <c r="W26" s="14">
        <f t="shared" si="83"/>
        <v>0</v>
      </c>
      <c r="X26" s="33">
        <f t="shared" si="124"/>
        <v>2</v>
      </c>
      <c r="Y26" s="38"/>
      <c r="Z26" s="38"/>
      <c r="AA26" s="38">
        <v>2</v>
      </c>
      <c r="AB26" s="38"/>
      <c r="AC26" s="38"/>
      <c r="AD26" s="14">
        <f t="shared" si="85"/>
        <v>13.333333333333334</v>
      </c>
      <c r="AE26" s="33">
        <f t="shared" si="125"/>
        <v>3</v>
      </c>
      <c r="AF26" s="38"/>
      <c r="AG26" s="38"/>
      <c r="AH26" s="38">
        <v>3</v>
      </c>
      <c r="AI26" s="38"/>
      <c r="AJ26" s="38"/>
      <c r="AK26" s="14">
        <f t="shared" si="87"/>
        <v>20</v>
      </c>
      <c r="AL26" s="38">
        <f t="shared" si="126"/>
        <v>3.5</v>
      </c>
      <c r="AM26" s="38"/>
      <c r="AN26" s="38"/>
      <c r="AO26" s="38">
        <v>3.5</v>
      </c>
      <c r="AP26" s="38"/>
      <c r="AQ26" s="38"/>
      <c r="AR26" s="99">
        <f t="shared" si="89"/>
        <v>23.333333333333332</v>
      </c>
      <c r="AS26" s="38">
        <f t="shared" si="143"/>
        <v>21</v>
      </c>
      <c r="AT26" s="38"/>
      <c r="AU26" s="38"/>
      <c r="AV26" s="38">
        <v>21</v>
      </c>
      <c r="AW26" s="38"/>
      <c r="AX26" s="38"/>
      <c r="AY26" s="38">
        <f t="shared" si="127"/>
        <v>0</v>
      </c>
      <c r="AZ26" s="38"/>
      <c r="BA26" s="38"/>
      <c r="BB26" s="38"/>
      <c r="BC26" s="38"/>
      <c r="BD26" s="38"/>
      <c r="BE26" s="99">
        <f t="shared" si="91"/>
        <v>0</v>
      </c>
      <c r="BF26" s="38">
        <f t="shared" si="128"/>
        <v>2</v>
      </c>
      <c r="BG26" s="38"/>
      <c r="BH26" s="38"/>
      <c r="BI26" s="38">
        <v>2</v>
      </c>
      <c r="BJ26" s="38"/>
      <c r="BK26" s="38"/>
      <c r="BL26" s="99">
        <f t="shared" si="93"/>
        <v>9.523809523809524</v>
      </c>
      <c r="BM26" s="38">
        <f t="shared" si="129"/>
        <v>3</v>
      </c>
      <c r="BN26" s="38"/>
      <c r="BO26" s="38"/>
      <c r="BP26" s="38">
        <v>3</v>
      </c>
      <c r="BQ26" s="38"/>
      <c r="BR26" s="38"/>
      <c r="BS26" s="99">
        <f t="shared" si="95"/>
        <v>14.285714285714285</v>
      </c>
      <c r="BT26" s="38">
        <f t="shared" si="130"/>
        <v>0.7</v>
      </c>
      <c r="BU26" s="38"/>
      <c r="BV26" s="38"/>
      <c r="BW26" s="38">
        <v>0.7</v>
      </c>
      <c r="BX26" s="38"/>
      <c r="BY26" s="38"/>
      <c r="BZ26" s="99">
        <f t="shared" si="97"/>
        <v>3.3333333333333335</v>
      </c>
      <c r="CA26" s="38">
        <f t="shared" si="131"/>
        <v>1</v>
      </c>
      <c r="CB26" s="38"/>
      <c r="CC26" s="38"/>
      <c r="CD26" s="38">
        <v>1</v>
      </c>
      <c r="CE26" s="38"/>
      <c r="CF26" s="38"/>
      <c r="CG26" s="99">
        <f t="shared" si="99"/>
        <v>4.761904761904762</v>
      </c>
      <c r="CH26" s="38">
        <f t="shared" si="132"/>
        <v>7.9</v>
      </c>
      <c r="CI26" s="38"/>
      <c r="CJ26" s="38"/>
      <c r="CK26" s="38">
        <v>7.9</v>
      </c>
      <c r="CL26" s="38"/>
      <c r="CM26" s="38"/>
      <c r="CN26" s="99">
        <f t="shared" si="101"/>
        <v>37.61904761904762</v>
      </c>
      <c r="CO26" s="38">
        <f t="shared" si="133"/>
        <v>7.9</v>
      </c>
      <c r="CP26" s="38"/>
      <c r="CQ26" s="38"/>
      <c r="CR26" s="38">
        <v>7.9</v>
      </c>
      <c r="CS26" s="38"/>
      <c r="CT26" s="38"/>
      <c r="CU26" s="99">
        <f t="shared" si="103"/>
        <v>37.61904761904762</v>
      </c>
      <c r="CV26" s="38">
        <f t="shared" si="144"/>
        <v>21</v>
      </c>
      <c r="CW26" s="38"/>
      <c r="CX26" s="38"/>
      <c r="CY26" s="38">
        <v>21</v>
      </c>
      <c r="CZ26" s="38"/>
      <c r="DA26" s="38"/>
      <c r="DB26" s="38">
        <f t="shared" si="134"/>
        <v>0.7</v>
      </c>
      <c r="DC26" s="38"/>
      <c r="DD26" s="38"/>
      <c r="DE26" s="38">
        <v>0.7</v>
      </c>
      <c r="DF26" s="38"/>
      <c r="DG26" s="38"/>
      <c r="DH26" s="99">
        <f t="shared" si="105"/>
        <v>3.3333333333333335</v>
      </c>
      <c r="DI26" s="38">
        <f t="shared" si="135"/>
        <v>1</v>
      </c>
      <c r="DJ26" s="38"/>
      <c r="DK26" s="38"/>
      <c r="DL26" s="38">
        <v>1</v>
      </c>
      <c r="DM26" s="38"/>
      <c r="DN26" s="38"/>
      <c r="DO26" s="99">
        <f t="shared" si="107"/>
        <v>4.761904761904762</v>
      </c>
      <c r="DP26" s="38">
        <f t="shared" si="136"/>
        <v>4.1</v>
      </c>
      <c r="DQ26" s="38"/>
      <c r="DR26" s="38"/>
      <c r="DS26" s="38">
        <v>4.1</v>
      </c>
      <c r="DT26" s="38"/>
      <c r="DU26" s="38"/>
      <c r="DV26" s="99">
        <f t="shared" si="109"/>
        <v>19.523809523809522</v>
      </c>
      <c r="DW26" s="38">
        <f t="shared" si="137"/>
        <v>8</v>
      </c>
      <c r="DX26" s="38"/>
      <c r="DY26" s="38"/>
      <c r="DZ26" s="38">
        <v>8</v>
      </c>
      <c r="EA26" s="38"/>
      <c r="EB26" s="38"/>
      <c r="EC26" s="99">
        <f t="shared" si="111"/>
        <v>38.095238095238095</v>
      </c>
      <c r="ED26" s="26">
        <f t="shared" si="138"/>
        <v>10</v>
      </c>
      <c r="EE26" s="38"/>
      <c r="EF26" s="38"/>
      <c r="EG26" s="38">
        <v>10</v>
      </c>
      <c r="EH26" s="38"/>
      <c r="EI26" s="38"/>
      <c r="EJ26" s="33">
        <f t="shared" si="139"/>
        <v>0.7</v>
      </c>
      <c r="EK26" s="38"/>
      <c r="EL26" s="38"/>
      <c r="EM26" s="38">
        <v>0.7</v>
      </c>
      <c r="EN26" s="38"/>
      <c r="EO26" s="38"/>
      <c r="EP26" s="14">
        <f t="shared" si="113"/>
        <v>6.999999999999999</v>
      </c>
      <c r="EQ26" s="33">
        <f t="shared" si="140"/>
        <v>1</v>
      </c>
      <c r="ER26" s="38"/>
      <c r="ES26" s="38"/>
      <c r="ET26" s="38">
        <v>1</v>
      </c>
      <c r="EU26" s="38"/>
      <c r="EV26" s="38"/>
      <c r="EW26" s="14">
        <f t="shared" si="115"/>
        <v>10</v>
      </c>
      <c r="EX26" s="33">
        <f t="shared" si="141"/>
        <v>4.1</v>
      </c>
      <c r="EY26" s="38"/>
      <c r="EZ26" s="38"/>
      <c r="FA26" s="38">
        <v>4.1</v>
      </c>
      <c r="FB26" s="38"/>
      <c r="FC26" s="38"/>
      <c r="FD26" s="14">
        <f t="shared" si="117"/>
        <v>41</v>
      </c>
      <c r="FE26" s="33">
        <f aca="true" t="shared" si="145" ref="FE26:FE34">FG26+FH26+FI26+FJ26</f>
        <v>0</v>
      </c>
      <c r="FF26" s="38"/>
      <c r="FG26" s="38"/>
      <c r="FH26" s="27">
        <v>0</v>
      </c>
      <c r="FI26" s="38"/>
      <c r="FJ26" s="38"/>
      <c r="FK26" s="14">
        <f t="shared" si="119"/>
        <v>0</v>
      </c>
      <c r="FL26" s="33">
        <f aca="true" t="shared" si="146" ref="FL26:FL35">FN26+FO26+FP26+FQ26</f>
        <v>0.1</v>
      </c>
      <c r="FM26" s="38"/>
      <c r="FN26" s="38"/>
      <c r="FO26" s="27">
        <v>0.1</v>
      </c>
      <c r="FP26" s="38"/>
      <c r="FQ26" s="38"/>
      <c r="FR26" s="14">
        <f t="shared" si="121"/>
        <v>1</v>
      </c>
    </row>
    <row r="27" spans="2:174" s="8" customFormat="1" ht="54" customHeight="1">
      <c r="B27" s="11">
        <v>9</v>
      </c>
      <c r="C27" s="11" t="s">
        <v>17</v>
      </c>
      <c r="D27" s="36">
        <f t="shared" si="122"/>
        <v>20</v>
      </c>
      <c r="E27" s="36"/>
      <c r="F27" s="36"/>
      <c r="G27" s="36">
        <v>20</v>
      </c>
      <c r="H27" s="36"/>
      <c r="I27" s="36"/>
      <c r="J27" s="34" t="e">
        <f>D27/#REF!*100</f>
        <v>#REF!</v>
      </c>
      <c r="K27" s="26">
        <f t="shared" si="142"/>
        <v>9.1</v>
      </c>
      <c r="L27" s="27"/>
      <c r="M27" s="27"/>
      <c r="N27" s="27">
        <v>9.1</v>
      </c>
      <c r="O27" s="27"/>
      <c r="P27" s="27"/>
      <c r="Q27" s="26">
        <f t="shared" si="123"/>
        <v>0</v>
      </c>
      <c r="R27" s="27"/>
      <c r="S27" s="27"/>
      <c r="T27" s="27"/>
      <c r="U27" s="27"/>
      <c r="V27" s="27"/>
      <c r="W27" s="35">
        <f t="shared" si="83"/>
        <v>0</v>
      </c>
      <c r="X27" s="26">
        <f t="shared" si="124"/>
        <v>2</v>
      </c>
      <c r="Y27" s="27"/>
      <c r="Z27" s="27"/>
      <c r="AA27" s="27">
        <v>2</v>
      </c>
      <c r="AB27" s="27"/>
      <c r="AC27" s="27"/>
      <c r="AD27" s="14">
        <f t="shared" si="85"/>
        <v>21.978021978021978</v>
      </c>
      <c r="AE27" s="26">
        <f t="shared" si="125"/>
        <v>2</v>
      </c>
      <c r="AF27" s="27"/>
      <c r="AG27" s="27"/>
      <c r="AH27" s="27">
        <v>2</v>
      </c>
      <c r="AI27" s="27"/>
      <c r="AJ27" s="27"/>
      <c r="AK27" s="14">
        <f t="shared" si="87"/>
        <v>21.978021978021978</v>
      </c>
      <c r="AL27" s="36">
        <f t="shared" si="126"/>
        <v>9.1</v>
      </c>
      <c r="AM27" s="36"/>
      <c r="AN27" s="36"/>
      <c r="AO27" s="36">
        <v>9.1</v>
      </c>
      <c r="AP27" s="36"/>
      <c r="AQ27" s="36"/>
      <c r="AR27" s="99">
        <f t="shared" si="89"/>
        <v>100</v>
      </c>
      <c r="AS27" s="36">
        <f t="shared" si="143"/>
        <v>35</v>
      </c>
      <c r="AT27" s="36"/>
      <c r="AU27" s="36"/>
      <c r="AV27" s="36">
        <v>35</v>
      </c>
      <c r="AW27" s="36"/>
      <c r="AX27" s="36"/>
      <c r="AY27" s="36">
        <f t="shared" si="127"/>
        <v>0</v>
      </c>
      <c r="AZ27" s="36"/>
      <c r="BA27" s="36"/>
      <c r="BB27" s="36"/>
      <c r="BC27" s="36"/>
      <c r="BD27" s="36"/>
      <c r="BE27" s="34">
        <f t="shared" si="91"/>
        <v>0</v>
      </c>
      <c r="BF27" s="36">
        <f t="shared" si="128"/>
        <v>2</v>
      </c>
      <c r="BG27" s="36"/>
      <c r="BH27" s="36"/>
      <c r="BI27" s="36">
        <v>2</v>
      </c>
      <c r="BJ27" s="36"/>
      <c r="BK27" s="36"/>
      <c r="BL27" s="99">
        <f t="shared" si="93"/>
        <v>5.714285714285714</v>
      </c>
      <c r="BM27" s="36">
        <f t="shared" si="129"/>
        <v>2</v>
      </c>
      <c r="BN27" s="36"/>
      <c r="BO27" s="36"/>
      <c r="BP27" s="36">
        <v>2</v>
      </c>
      <c r="BQ27" s="36"/>
      <c r="BR27" s="36"/>
      <c r="BS27" s="99">
        <f t="shared" si="95"/>
        <v>5.714285714285714</v>
      </c>
      <c r="BT27" s="36">
        <f t="shared" si="130"/>
        <v>3.4</v>
      </c>
      <c r="BU27" s="36"/>
      <c r="BV27" s="36"/>
      <c r="BW27" s="36">
        <v>3.4</v>
      </c>
      <c r="BX27" s="36"/>
      <c r="BY27" s="36"/>
      <c r="BZ27" s="99">
        <f t="shared" si="97"/>
        <v>9.714285714285714</v>
      </c>
      <c r="CA27" s="36">
        <f t="shared" si="131"/>
        <v>7.4</v>
      </c>
      <c r="CB27" s="36"/>
      <c r="CC27" s="36"/>
      <c r="CD27" s="36">
        <v>7.4</v>
      </c>
      <c r="CE27" s="36"/>
      <c r="CF27" s="36"/>
      <c r="CG27" s="99">
        <f t="shared" si="99"/>
        <v>21.142857142857142</v>
      </c>
      <c r="CH27" s="36">
        <f t="shared" si="132"/>
        <v>26.4</v>
      </c>
      <c r="CI27" s="36"/>
      <c r="CJ27" s="36"/>
      <c r="CK27" s="36">
        <v>26.4</v>
      </c>
      <c r="CL27" s="36"/>
      <c r="CM27" s="36"/>
      <c r="CN27" s="99">
        <f t="shared" si="101"/>
        <v>75.42857142857142</v>
      </c>
      <c r="CO27" s="36">
        <f t="shared" si="133"/>
        <v>30.2</v>
      </c>
      <c r="CP27" s="36"/>
      <c r="CQ27" s="36"/>
      <c r="CR27" s="36">
        <v>30.2</v>
      </c>
      <c r="CS27" s="36"/>
      <c r="CT27" s="36"/>
      <c r="CU27" s="99">
        <f t="shared" si="103"/>
        <v>86.28571428571429</v>
      </c>
      <c r="CV27" s="36">
        <f t="shared" si="144"/>
        <v>35</v>
      </c>
      <c r="CW27" s="36"/>
      <c r="CX27" s="36"/>
      <c r="CY27" s="36">
        <v>35</v>
      </c>
      <c r="CZ27" s="36"/>
      <c r="DA27" s="36"/>
      <c r="DB27" s="36">
        <f t="shared" si="134"/>
        <v>3.6</v>
      </c>
      <c r="DC27" s="36"/>
      <c r="DD27" s="36"/>
      <c r="DE27" s="36">
        <v>3.6</v>
      </c>
      <c r="DF27" s="36"/>
      <c r="DG27" s="36"/>
      <c r="DH27" s="99">
        <f t="shared" si="105"/>
        <v>10.285714285714285</v>
      </c>
      <c r="DI27" s="36">
        <f t="shared" si="135"/>
        <v>13.5</v>
      </c>
      <c r="DJ27" s="36"/>
      <c r="DK27" s="36"/>
      <c r="DL27" s="36">
        <v>13.5</v>
      </c>
      <c r="DM27" s="36"/>
      <c r="DN27" s="36"/>
      <c r="DO27" s="99">
        <f t="shared" si="107"/>
        <v>38.57142857142858</v>
      </c>
      <c r="DP27" s="36">
        <f t="shared" si="136"/>
        <v>31.6</v>
      </c>
      <c r="DQ27" s="36"/>
      <c r="DR27" s="36"/>
      <c r="DS27" s="36">
        <v>31.6</v>
      </c>
      <c r="DT27" s="36"/>
      <c r="DU27" s="36"/>
      <c r="DV27" s="99">
        <f t="shared" si="109"/>
        <v>90.28571428571429</v>
      </c>
      <c r="DW27" s="36">
        <f t="shared" si="137"/>
        <v>31.6</v>
      </c>
      <c r="DX27" s="36"/>
      <c r="DY27" s="36"/>
      <c r="DZ27" s="36">
        <v>31.6</v>
      </c>
      <c r="EA27" s="36"/>
      <c r="EB27" s="36"/>
      <c r="EC27" s="99">
        <f t="shared" si="111"/>
        <v>90.28571428571429</v>
      </c>
      <c r="ED27" s="26">
        <f t="shared" si="138"/>
        <v>35</v>
      </c>
      <c r="EE27" s="27"/>
      <c r="EF27" s="27"/>
      <c r="EG27" s="27">
        <v>35</v>
      </c>
      <c r="EH27" s="27"/>
      <c r="EI27" s="27"/>
      <c r="EJ27" s="26">
        <f t="shared" si="139"/>
        <v>3.6</v>
      </c>
      <c r="EK27" s="27"/>
      <c r="EL27" s="27"/>
      <c r="EM27" s="27">
        <v>3.6</v>
      </c>
      <c r="EN27" s="27"/>
      <c r="EO27" s="27"/>
      <c r="EP27" s="14">
        <f t="shared" si="113"/>
        <v>10.285714285714285</v>
      </c>
      <c r="EQ27" s="26">
        <f t="shared" si="140"/>
        <v>13.5</v>
      </c>
      <c r="ER27" s="27"/>
      <c r="ES27" s="27"/>
      <c r="ET27" s="27">
        <v>13.5</v>
      </c>
      <c r="EU27" s="27"/>
      <c r="EV27" s="27"/>
      <c r="EW27" s="14">
        <f t="shared" si="115"/>
        <v>38.57142857142858</v>
      </c>
      <c r="EX27" s="26">
        <f t="shared" si="141"/>
        <v>31.6</v>
      </c>
      <c r="EY27" s="27"/>
      <c r="EZ27" s="27"/>
      <c r="FA27" s="27">
        <v>31.6</v>
      </c>
      <c r="FB27" s="27"/>
      <c r="FC27" s="27"/>
      <c r="FD27" s="14">
        <f t="shared" si="117"/>
        <v>90.28571428571429</v>
      </c>
      <c r="FE27" s="26">
        <f t="shared" si="145"/>
        <v>0</v>
      </c>
      <c r="FF27" s="27"/>
      <c r="FG27" s="27"/>
      <c r="FH27" s="27">
        <v>0</v>
      </c>
      <c r="FI27" s="27"/>
      <c r="FJ27" s="27"/>
      <c r="FK27" s="14">
        <f t="shared" si="119"/>
        <v>0</v>
      </c>
      <c r="FL27" s="26">
        <f t="shared" si="146"/>
        <v>5</v>
      </c>
      <c r="FM27" s="27"/>
      <c r="FN27" s="27"/>
      <c r="FO27" s="27">
        <v>5</v>
      </c>
      <c r="FP27" s="27"/>
      <c r="FQ27" s="27"/>
      <c r="FR27" s="14">
        <f t="shared" si="121"/>
        <v>14.285714285714285</v>
      </c>
    </row>
    <row r="28" spans="2:174" s="20" customFormat="1" ht="57" customHeight="1">
      <c r="B28" s="12">
        <v>10</v>
      </c>
      <c r="C28" s="12" t="s">
        <v>18</v>
      </c>
      <c r="D28" s="36">
        <f t="shared" si="122"/>
        <v>8.1</v>
      </c>
      <c r="E28" s="36"/>
      <c r="F28" s="36"/>
      <c r="G28" s="36">
        <v>8.1</v>
      </c>
      <c r="H28" s="36"/>
      <c r="I28" s="36"/>
      <c r="J28" s="34" t="e">
        <f>D28/#REF!*100</f>
        <v>#REF!</v>
      </c>
      <c r="K28" s="26">
        <f t="shared" si="142"/>
        <v>35</v>
      </c>
      <c r="L28" s="36"/>
      <c r="M28" s="36"/>
      <c r="N28" s="36">
        <v>35</v>
      </c>
      <c r="O28" s="36"/>
      <c r="P28" s="36"/>
      <c r="Q28" s="36">
        <f t="shared" si="123"/>
        <v>3</v>
      </c>
      <c r="R28" s="36"/>
      <c r="S28" s="36"/>
      <c r="T28" s="36">
        <v>3</v>
      </c>
      <c r="U28" s="36"/>
      <c r="V28" s="36"/>
      <c r="W28" s="34">
        <f t="shared" si="83"/>
        <v>8.571428571428571</v>
      </c>
      <c r="X28" s="36">
        <f t="shared" si="124"/>
        <v>3</v>
      </c>
      <c r="Y28" s="36"/>
      <c r="Z28" s="36"/>
      <c r="AA28" s="36">
        <v>3</v>
      </c>
      <c r="AB28" s="36"/>
      <c r="AC28" s="36"/>
      <c r="AD28" s="99">
        <f t="shared" si="85"/>
        <v>8.571428571428571</v>
      </c>
      <c r="AE28" s="36">
        <f t="shared" si="125"/>
        <v>3</v>
      </c>
      <c r="AF28" s="36"/>
      <c r="AG28" s="36"/>
      <c r="AH28" s="36">
        <v>3</v>
      </c>
      <c r="AI28" s="36"/>
      <c r="AJ28" s="36"/>
      <c r="AK28" s="99">
        <f t="shared" si="87"/>
        <v>8.571428571428571</v>
      </c>
      <c r="AL28" s="36">
        <f t="shared" si="126"/>
        <v>10.1</v>
      </c>
      <c r="AM28" s="36"/>
      <c r="AN28" s="36"/>
      <c r="AO28" s="36">
        <v>10.1</v>
      </c>
      <c r="AP28" s="36"/>
      <c r="AQ28" s="36"/>
      <c r="AR28" s="99">
        <f t="shared" si="89"/>
        <v>28.857142857142854</v>
      </c>
      <c r="AS28" s="36">
        <f t="shared" si="143"/>
        <v>15</v>
      </c>
      <c r="AT28" s="36"/>
      <c r="AU28" s="36"/>
      <c r="AV28" s="36">
        <v>15</v>
      </c>
      <c r="AW28" s="36"/>
      <c r="AX28" s="36"/>
      <c r="AY28" s="36">
        <f t="shared" si="127"/>
        <v>3</v>
      </c>
      <c r="AZ28" s="36"/>
      <c r="BA28" s="36"/>
      <c r="BB28" s="36">
        <v>3</v>
      </c>
      <c r="BC28" s="36"/>
      <c r="BD28" s="36"/>
      <c r="BE28" s="34">
        <f t="shared" si="91"/>
        <v>20</v>
      </c>
      <c r="BF28" s="36">
        <f t="shared" si="128"/>
        <v>3</v>
      </c>
      <c r="BG28" s="36"/>
      <c r="BH28" s="36"/>
      <c r="BI28" s="36">
        <v>3</v>
      </c>
      <c r="BJ28" s="36"/>
      <c r="BK28" s="36"/>
      <c r="BL28" s="99">
        <f t="shared" si="93"/>
        <v>20</v>
      </c>
      <c r="BM28" s="36">
        <f t="shared" si="129"/>
        <v>3</v>
      </c>
      <c r="BN28" s="36"/>
      <c r="BO28" s="36"/>
      <c r="BP28" s="36">
        <v>3</v>
      </c>
      <c r="BQ28" s="36"/>
      <c r="BR28" s="36"/>
      <c r="BS28" s="99">
        <f t="shared" si="95"/>
        <v>20</v>
      </c>
      <c r="BT28" s="36">
        <f t="shared" si="130"/>
        <v>0</v>
      </c>
      <c r="BU28" s="36"/>
      <c r="BV28" s="36"/>
      <c r="BW28" s="36">
        <v>0</v>
      </c>
      <c r="BX28" s="36"/>
      <c r="BY28" s="36"/>
      <c r="BZ28" s="99">
        <f t="shared" si="97"/>
        <v>0</v>
      </c>
      <c r="CA28" s="36">
        <f t="shared" si="131"/>
        <v>0</v>
      </c>
      <c r="CB28" s="36"/>
      <c r="CC28" s="36"/>
      <c r="CD28" s="36">
        <v>0</v>
      </c>
      <c r="CE28" s="36"/>
      <c r="CF28" s="36"/>
      <c r="CG28" s="99">
        <f t="shared" si="99"/>
        <v>0</v>
      </c>
      <c r="CH28" s="36">
        <f t="shared" si="132"/>
        <v>3.8</v>
      </c>
      <c r="CI28" s="36"/>
      <c r="CJ28" s="36"/>
      <c r="CK28" s="36">
        <v>3.8</v>
      </c>
      <c r="CL28" s="36"/>
      <c r="CM28" s="36"/>
      <c r="CN28" s="99">
        <f t="shared" si="101"/>
        <v>25.33333333333333</v>
      </c>
      <c r="CO28" s="36">
        <f t="shared" si="133"/>
        <v>3.8</v>
      </c>
      <c r="CP28" s="36"/>
      <c r="CQ28" s="36"/>
      <c r="CR28" s="36">
        <v>3.8</v>
      </c>
      <c r="CS28" s="36"/>
      <c r="CT28" s="36"/>
      <c r="CU28" s="99">
        <f t="shared" si="103"/>
        <v>25.33333333333333</v>
      </c>
      <c r="CV28" s="36">
        <f t="shared" si="144"/>
        <v>15</v>
      </c>
      <c r="CW28" s="36"/>
      <c r="CX28" s="36"/>
      <c r="CY28" s="36">
        <v>15</v>
      </c>
      <c r="CZ28" s="36"/>
      <c r="DA28" s="36"/>
      <c r="DB28" s="36">
        <f t="shared" si="134"/>
        <v>0</v>
      </c>
      <c r="DC28" s="36"/>
      <c r="DD28" s="36"/>
      <c r="DE28" s="36">
        <v>0</v>
      </c>
      <c r="DF28" s="36"/>
      <c r="DG28" s="36"/>
      <c r="DH28" s="99">
        <f t="shared" si="105"/>
        <v>0</v>
      </c>
      <c r="DI28" s="36">
        <f t="shared" si="135"/>
        <v>0</v>
      </c>
      <c r="DJ28" s="36"/>
      <c r="DK28" s="36"/>
      <c r="DL28" s="36">
        <v>0</v>
      </c>
      <c r="DM28" s="36"/>
      <c r="DN28" s="36"/>
      <c r="DO28" s="99">
        <f t="shared" si="107"/>
        <v>0</v>
      </c>
      <c r="DP28" s="36">
        <f t="shared" si="136"/>
        <v>0</v>
      </c>
      <c r="DQ28" s="36"/>
      <c r="DR28" s="36"/>
      <c r="DS28" s="36">
        <v>0</v>
      </c>
      <c r="DT28" s="36"/>
      <c r="DU28" s="36"/>
      <c r="DV28" s="99">
        <f t="shared" si="109"/>
        <v>0</v>
      </c>
      <c r="DW28" s="36">
        <f t="shared" si="137"/>
        <v>0</v>
      </c>
      <c r="DX28" s="36"/>
      <c r="DY28" s="36"/>
      <c r="DZ28" s="36">
        <v>0</v>
      </c>
      <c r="EA28" s="36"/>
      <c r="EB28" s="36"/>
      <c r="EC28" s="99">
        <f t="shared" si="111"/>
        <v>0</v>
      </c>
      <c r="ED28" s="26">
        <f t="shared" si="138"/>
        <v>5</v>
      </c>
      <c r="EE28" s="36"/>
      <c r="EF28" s="36"/>
      <c r="EG28" s="36">
        <v>5</v>
      </c>
      <c r="EH28" s="36"/>
      <c r="EI28" s="36"/>
      <c r="EJ28" s="26">
        <f t="shared" si="139"/>
        <v>0</v>
      </c>
      <c r="EK28" s="36"/>
      <c r="EL28" s="36"/>
      <c r="EM28" s="36">
        <v>0</v>
      </c>
      <c r="EN28" s="36"/>
      <c r="EO28" s="36"/>
      <c r="EP28" s="14">
        <f t="shared" si="113"/>
        <v>0</v>
      </c>
      <c r="EQ28" s="26">
        <f t="shared" si="140"/>
        <v>0</v>
      </c>
      <c r="ER28" s="36"/>
      <c r="ES28" s="36"/>
      <c r="ET28" s="36">
        <v>0</v>
      </c>
      <c r="EU28" s="36"/>
      <c r="EV28" s="36"/>
      <c r="EW28" s="14">
        <f t="shared" si="115"/>
        <v>0</v>
      </c>
      <c r="EX28" s="26">
        <f t="shared" si="141"/>
        <v>0</v>
      </c>
      <c r="EY28" s="36"/>
      <c r="EZ28" s="36"/>
      <c r="FA28" s="36">
        <v>0</v>
      </c>
      <c r="FB28" s="36"/>
      <c r="FC28" s="36"/>
      <c r="FD28" s="14">
        <f t="shared" si="117"/>
        <v>0</v>
      </c>
      <c r="FE28" s="26">
        <f t="shared" si="145"/>
        <v>0</v>
      </c>
      <c r="FF28" s="36"/>
      <c r="FG28" s="36"/>
      <c r="FH28" s="27">
        <v>0</v>
      </c>
      <c r="FI28" s="36"/>
      <c r="FJ28" s="36"/>
      <c r="FK28" s="14">
        <f t="shared" si="119"/>
        <v>0</v>
      </c>
      <c r="FL28" s="26">
        <f t="shared" si="146"/>
        <v>0</v>
      </c>
      <c r="FM28" s="36"/>
      <c r="FN28" s="36"/>
      <c r="FO28" s="27">
        <v>0</v>
      </c>
      <c r="FP28" s="36"/>
      <c r="FQ28" s="36"/>
      <c r="FR28" s="14">
        <f t="shared" si="121"/>
        <v>0</v>
      </c>
    </row>
    <row r="29" spans="2:174" s="20" customFormat="1" ht="75" customHeight="1">
      <c r="B29" s="12">
        <v>11</v>
      </c>
      <c r="C29" s="12" t="s">
        <v>19</v>
      </c>
      <c r="D29" s="36">
        <f t="shared" si="122"/>
        <v>10</v>
      </c>
      <c r="E29" s="36"/>
      <c r="F29" s="36"/>
      <c r="G29" s="36">
        <v>10</v>
      </c>
      <c r="H29" s="36"/>
      <c r="I29" s="36"/>
      <c r="J29" s="34" t="e">
        <f>D29/#REF!*100</f>
        <v>#REF!</v>
      </c>
      <c r="K29" s="26">
        <f t="shared" si="142"/>
        <v>9.2</v>
      </c>
      <c r="L29" s="36"/>
      <c r="M29" s="36"/>
      <c r="N29" s="36">
        <v>9.2</v>
      </c>
      <c r="O29" s="36"/>
      <c r="P29" s="36"/>
      <c r="Q29" s="26">
        <f t="shared" si="123"/>
        <v>0</v>
      </c>
      <c r="R29" s="36"/>
      <c r="S29" s="36"/>
      <c r="T29" s="36"/>
      <c r="U29" s="36"/>
      <c r="V29" s="36"/>
      <c r="W29" s="35">
        <f t="shared" si="83"/>
        <v>0</v>
      </c>
      <c r="X29" s="26">
        <f t="shared" si="124"/>
        <v>5.8</v>
      </c>
      <c r="Y29" s="36"/>
      <c r="Z29" s="36"/>
      <c r="AA29" s="36">
        <v>5.8</v>
      </c>
      <c r="AB29" s="36"/>
      <c r="AC29" s="36"/>
      <c r="AD29" s="14">
        <f t="shared" si="85"/>
        <v>63.04347826086957</v>
      </c>
      <c r="AE29" s="26">
        <f t="shared" si="125"/>
        <v>6.2</v>
      </c>
      <c r="AF29" s="36"/>
      <c r="AG29" s="36"/>
      <c r="AH29" s="36">
        <v>6.2</v>
      </c>
      <c r="AI29" s="36"/>
      <c r="AJ29" s="36"/>
      <c r="AK29" s="14">
        <f t="shared" si="87"/>
        <v>67.3913043478261</v>
      </c>
      <c r="AL29" s="36">
        <f t="shared" si="126"/>
        <v>9.2</v>
      </c>
      <c r="AM29" s="36"/>
      <c r="AN29" s="36"/>
      <c r="AO29" s="36">
        <v>9.2</v>
      </c>
      <c r="AP29" s="36"/>
      <c r="AQ29" s="36"/>
      <c r="AR29" s="99">
        <f t="shared" si="89"/>
        <v>100</v>
      </c>
      <c r="AS29" s="36">
        <f t="shared" si="143"/>
        <v>27</v>
      </c>
      <c r="AT29" s="36"/>
      <c r="AU29" s="36"/>
      <c r="AV29" s="36">
        <v>27</v>
      </c>
      <c r="AW29" s="36"/>
      <c r="AX29" s="36"/>
      <c r="AY29" s="36">
        <f t="shared" si="127"/>
        <v>0</v>
      </c>
      <c r="AZ29" s="36"/>
      <c r="BA29" s="36"/>
      <c r="BB29" s="36"/>
      <c r="BC29" s="36"/>
      <c r="BD29" s="36"/>
      <c r="BE29" s="34">
        <f t="shared" si="91"/>
        <v>0</v>
      </c>
      <c r="BF29" s="36">
        <f t="shared" si="128"/>
        <v>5.8</v>
      </c>
      <c r="BG29" s="36"/>
      <c r="BH29" s="36"/>
      <c r="BI29" s="36">
        <v>5.8</v>
      </c>
      <c r="BJ29" s="36"/>
      <c r="BK29" s="36"/>
      <c r="BL29" s="99">
        <f t="shared" si="93"/>
        <v>21.48148148148148</v>
      </c>
      <c r="BM29" s="36">
        <f t="shared" si="129"/>
        <v>6.2</v>
      </c>
      <c r="BN29" s="36"/>
      <c r="BO29" s="36"/>
      <c r="BP29" s="36">
        <v>6.2</v>
      </c>
      <c r="BQ29" s="36"/>
      <c r="BR29" s="36"/>
      <c r="BS29" s="99">
        <f t="shared" si="95"/>
        <v>22.962962962962962</v>
      </c>
      <c r="BT29" s="36">
        <f t="shared" si="130"/>
        <v>1.6</v>
      </c>
      <c r="BU29" s="36"/>
      <c r="BV29" s="36"/>
      <c r="BW29" s="36">
        <v>1.6</v>
      </c>
      <c r="BX29" s="36"/>
      <c r="BY29" s="36"/>
      <c r="BZ29" s="99">
        <f t="shared" si="97"/>
        <v>5.9259259259259265</v>
      </c>
      <c r="CA29" s="36">
        <f t="shared" si="131"/>
        <v>1.9</v>
      </c>
      <c r="CB29" s="36"/>
      <c r="CC29" s="36"/>
      <c r="CD29" s="36">
        <v>1.9</v>
      </c>
      <c r="CE29" s="36"/>
      <c r="CF29" s="36"/>
      <c r="CG29" s="99">
        <f t="shared" si="99"/>
        <v>7.037037037037036</v>
      </c>
      <c r="CH29" s="36">
        <f t="shared" si="132"/>
        <v>10.8</v>
      </c>
      <c r="CI29" s="36"/>
      <c r="CJ29" s="36"/>
      <c r="CK29" s="36">
        <v>10.8</v>
      </c>
      <c r="CL29" s="36"/>
      <c r="CM29" s="36"/>
      <c r="CN29" s="99">
        <f t="shared" si="101"/>
        <v>40</v>
      </c>
      <c r="CO29" s="36">
        <f t="shared" si="133"/>
        <v>21.5</v>
      </c>
      <c r="CP29" s="36"/>
      <c r="CQ29" s="36"/>
      <c r="CR29" s="36">
        <v>21.5</v>
      </c>
      <c r="CS29" s="36"/>
      <c r="CT29" s="36"/>
      <c r="CU29" s="99">
        <f t="shared" si="103"/>
        <v>79.62962962962963</v>
      </c>
      <c r="CV29" s="36">
        <f t="shared" si="144"/>
        <v>27</v>
      </c>
      <c r="CW29" s="36"/>
      <c r="CX29" s="36"/>
      <c r="CY29" s="36">
        <v>27</v>
      </c>
      <c r="CZ29" s="36"/>
      <c r="DA29" s="36"/>
      <c r="DB29" s="36">
        <f t="shared" si="134"/>
        <v>1.7</v>
      </c>
      <c r="DC29" s="36"/>
      <c r="DD29" s="36"/>
      <c r="DE29" s="36">
        <v>1.7</v>
      </c>
      <c r="DF29" s="36"/>
      <c r="DG29" s="36"/>
      <c r="DH29" s="99">
        <f t="shared" si="105"/>
        <v>6.296296296296296</v>
      </c>
      <c r="DI29" s="36">
        <f t="shared" si="135"/>
        <v>2</v>
      </c>
      <c r="DJ29" s="36"/>
      <c r="DK29" s="36"/>
      <c r="DL29" s="36">
        <v>2</v>
      </c>
      <c r="DM29" s="36"/>
      <c r="DN29" s="36"/>
      <c r="DO29" s="99">
        <f t="shared" si="107"/>
        <v>7.4074074074074066</v>
      </c>
      <c r="DP29" s="36">
        <f t="shared" si="136"/>
        <v>10.4</v>
      </c>
      <c r="DQ29" s="36"/>
      <c r="DR29" s="36"/>
      <c r="DS29" s="36">
        <v>10.4</v>
      </c>
      <c r="DT29" s="36"/>
      <c r="DU29" s="36"/>
      <c r="DV29" s="99">
        <f t="shared" si="109"/>
        <v>38.51851851851852</v>
      </c>
      <c r="DW29" s="36">
        <f t="shared" si="137"/>
        <v>10.4</v>
      </c>
      <c r="DX29" s="36"/>
      <c r="DY29" s="36"/>
      <c r="DZ29" s="36">
        <v>10.4</v>
      </c>
      <c r="EA29" s="36"/>
      <c r="EB29" s="36"/>
      <c r="EC29" s="99">
        <f t="shared" si="111"/>
        <v>38.51851851851852</v>
      </c>
      <c r="ED29" s="26">
        <f t="shared" si="138"/>
        <v>10</v>
      </c>
      <c r="EE29" s="36"/>
      <c r="EF29" s="36"/>
      <c r="EG29" s="36">
        <v>10</v>
      </c>
      <c r="EH29" s="36"/>
      <c r="EI29" s="36"/>
      <c r="EJ29" s="26">
        <f t="shared" si="139"/>
        <v>1.7</v>
      </c>
      <c r="EK29" s="36"/>
      <c r="EL29" s="36"/>
      <c r="EM29" s="36">
        <v>1.7</v>
      </c>
      <c r="EN29" s="36"/>
      <c r="EO29" s="36"/>
      <c r="EP29" s="14">
        <f t="shared" si="113"/>
        <v>17</v>
      </c>
      <c r="EQ29" s="26">
        <f t="shared" si="140"/>
        <v>2</v>
      </c>
      <c r="ER29" s="36"/>
      <c r="ES29" s="36"/>
      <c r="ET29" s="36">
        <v>2</v>
      </c>
      <c r="EU29" s="36"/>
      <c r="EV29" s="36"/>
      <c r="EW29" s="14">
        <f t="shared" si="115"/>
        <v>20</v>
      </c>
      <c r="EX29" s="26">
        <f t="shared" si="141"/>
        <v>10.4</v>
      </c>
      <c r="EY29" s="36"/>
      <c r="EZ29" s="36"/>
      <c r="FA29" s="36">
        <v>10.4</v>
      </c>
      <c r="FB29" s="36"/>
      <c r="FC29" s="36"/>
      <c r="FD29" s="14">
        <f t="shared" si="117"/>
        <v>104</v>
      </c>
      <c r="FE29" s="26">
        <f t="shared" si="145"/>
        <v>1.9</v>
      </c>
      <c r="FF29" s="36"/>
      <c r="FG29" s="36"/>
      <c r="FH29" s="27">
        <v>1.9</v>
      </c>
      <c r="FI29" s="36"/>
      <c r="FJ29" s="36"/>
      <c r="FK29" s="14">
        <f t="shared" si="119"/>
        <v>19</v>
      </c>
      <c r="FL29" s="26">
        <f t="shared" si="146"/>
        <v>2.3</v>
      </c>
      <c r="FM29" s="36"/>
      <c r="FN29" s="36"/>
      <c r="FO29" s="27">
        <v>2.3</v>
      </c>
      <c r="FP29" s="36"/>
      <c r="FQ29" s="36"/>
      <c r="FR29" s="14">
        <f t="shared" si="121"/>
        <v>23</v>
      </c>
    </row>
    <row r="30" spans="2:174" s="20" customFormat="1" ht="70.5" customHeight="1">
      <c r="B30" s="12">
        <v>12</v>
      </c>
      <c r="C30" s="12" t="s">
        <v>20</v>
      </c>
      <c r="D30" s="36">
        <f t="shared" si="122"/>
        <v>2.8</v>
      </c>
      <c r="E30" s="36"/>
      <c r="F30" s="36"/>
      <c r="G30" s="36">
        <v>2.8</v>
      </c>
      <c r="H30" s="36"/>
      <c r="I30" s="36"/>
      <c r="J30" s="34" t="e">
        <f>D30/#REF!*100</f>
        <v>#REF!</v>
      </c>
      <c r="K30" s="26">
        <f t="shared" si="142"/>
        <v>35</v>
      </c>
      <c r="L30" s="36"/>
      <c r="M30" s="36"/>
      <c r="N30" s="36">
        <v>35</v>
      </c>
      <c r="O30" s="36"/>
      <c r="P30" s="36"/>
      <c r="Q30" s="26">
        <f t="shared" si="123"/>
        <v>0</v>
      </c>
      <c r="R30" s="36"/>
      <c r="S30" s="36"/>
      <c r="T30" s="36"/>
      <c r="U30" s="36"/>
      <c r="V30" s="36"/>
      <c r="W30" s="35">
        <f t="shared" si="83"/>
        <v>0</v>
      </c>
      <c r="X30" s="26">
        <f t="shared" si="124"/>
        <v>4</v>
      </c>
      <c r="Y30" s="36"/>
      <c r="Z30" s="36"/>
      <c r="AA30" s="36">
        <v>4</v>
      </c>
      <c r="AB30" s="36"/>
      <c r="AC30" s="36"/>
      <c r="AD30" s="14">
        <f t="shared" si="85"/>
        <v>11.428571428571429</v>
      </c>
      <c r="AE30" s="26">
        <f t="shared" si="125"/>
        <v>9.5</v>
      </c>
      <c r="AF30" s="36"/>
      <c r="AG30" s="36"/>
      <c r="AH30" s="36">
        <v>9.5</v>
      </c>
      <c r="AI30" s="36"/>
      <c r="AJ30" s="36"/>
      <c r="AK30" s="14">
        <f t="shared" si="87"/>
        <v>27.142857142857142</v>
      </c>
      <c r="AL30" s="36">
        <f t="shared" si="126"/>
        <v>15.3</v>
      </c>
      <c r="AM30" s="36"/>
      <c r="AN30" s="36"/>
      <c r="AO30" s="36">
        <v>15.3</v>
      </c>
      <c r="AP30" s="36"/>
      <c r="AQ30" s="36"/>
      <c r="AR30" s="99">
        <f t="shared" si="89"/>
        <v>43.714285714285715</v>
      </c>
      <c r="AS30" s="36">
        <f t="shared" si="143"/>
        <v>22</v>
      </c>
      <c r="AT30" s="36"/>
      <c r="AU30" s="36"/>
      <c r="AV30" s="36">
        <v>22</v>
      </c>
      <c r="AW30" s="36"/>
      <c r="AX30" s="36"/>
      <c r="AY30" s="36">
        <f t="shared" si="127"/>
        <v>0</v>
      </c>
      <c r="AZ30" s="36"/>
      <c r="BA30" s="36"/>
      <c r="BB30" s="36"/>
      <c r="BC30" s="36"/>
      <c r="BD30" s="36"/>
      <c r="BE30" s="34">
        <f t="shared" si="91"/>
        <v>0</v>
      </c>
      <c r="BF30" s="36">
        <f t="shared" si="128"/>
        <v>4</v>
      </c>
      <c r="BG30" s="36"/>
      <c r="BH30" s="36"/>
      <c r="BI30" s="36">
        <v>4</v>
      </c>
      <c r="BJ30" s="36"/>
      <c r="BK30" s="36"/>
      <c r="BL30" s="99">
        <f t="shared" si="93"/>
        <v>18.181818181818183</v>
      </c>
      <c r="BM30" s="36">
        <f t="shared" si="129"/>
        <v>9.5</v>
      </c>
      <c r="BN30" s="36"/>
      <c r="BO30" s="36"/>
      <c r="BP30" s="36">
        <v>9.5</v>
      </c>
      <c r="BQ30" s="36"/>
      <c r="BR30" s="36"/>
      <c r="BS30" s="99">
        <f t="shared" si="95"/>
        <v>43.18181818181818</v>
      </c>
      <c r="BT30" s="36">
        <f t="shared" si="130"/>
        <v>0.2</v>
      </c>
      <c r="BU30" s="36"/>
      <c r="BV30" s="36"/>
      <c r="BW30" s="36">
        <v>0.2</v>
      </c>
      <c r="BX30" s="36"/>
      <c r="BY30" s="36"/>
      <c r="BZ30" s="99">
        <f t="shared" si="97"/>
        <v>0.9090909090909092</v>
      </c>
      <c r="CA30" s="36">
        <f t="shared" si="131"/>
        <v>0.5</v>
      </c>
      <c r="CB30" s="36"/>
      <c r="CC30" s="36"/>
      <c r="CD30" s="36">
        <v>0.5</v>
      </c>
      <c r="CE30" s="36"/>
      <c r="CF30" s="36"/>
      <c r="CG30" s="99">
        <f t="shared" si="99"/>
        <v>2.272727272727273</v>
      </c>
      <c r="CH30" s="36">
        <f t="shared" si="132"/>
        <v>0.9</v>
      </c>
      <c r="CI30" s="36"/>
      <c r="CJ30" s="36"/>
      <c r="CK30" s="36">
        <v>0.9</v>
      </c>
      <c r="CL30" s="36"/>
      <c r="CM30" s="36"/>
      <c r="CN30" s="99">
        <f t="shared" si="101"/>
        <v>4.090909090909091</v>
      </c>
      <c r="CO30" s="36">
        <f t="shared" si="133"/>
        <v>7.1</v>
      </c>
      <c r="CP30" s="36"/>
      <c r="CQ30" s="36"/>
      <c r="CR30" s="36">
        <v>7.1</v>
      </c>
      <c r="CS30" s="36"/>
      <c r="CT30" s="36"/>
      <c r="CU30" s="99">
        <f t="shared" si="103"/>
        <v>32.272727272727266</v>
      </c>
      <c r="CV30" s="36">
        <f t="shared" si="144"/>
        <v>22</v>
      </c>
      <c r="CW30" s="36"/>
      <c r="CX30" s="36"/>
      <c r="CY30" s="36">
        <v>22</v>
      </c>
      <c r="CZ30" s="36"/>
      <c r="DA30" s="36"/>
      <c r="DB30" s="36">
        <f t="shared" si="134"/>
        <v>0.2</v>
      </c>
      <c r="DC30" s="36"/>
      <c r="DD30" s="36"/>
      <c r="DE30" s="36">
        <v>0.2</v>
      </c>
      <c r="DF30" s="36"/>
      <c r="DG30" s="36"/>
      <c r="DH30" s="99">
        <f t="shared" si="105"/>
        <v>0.9090909090909092</v>
      </c>
      <c r="DI30" s="36">
        <f t="shared" si="135"/>
        <v>0.5</v>
      </c>
      <c r="DJ30" s="36"/>
      <c r="DK30" s="36"/>
      <c r="DL30" s="36">
        <v>0.5</v>
      </c>
      <c r="DM30" s="36"/>
      <c r="DN30" s="36"/>
      <c r="DO30" s="99">
        <f t="shared" si="107"/>
        <v>2.272727272727273</v>
      </c>
      <c r="DP30" s="36">
        <f t="shared" si="136"/>
        <v>8.5</v>
      </c>
      <c r="DQ30" s="36"/>
      <c r="DR30" s="36"/>
      <c r="DS30" s="36">
        <v>8.5</v>
      </c>
      <c r="DT30" s="36"/>
      <c r="DU30" s="36"/>
      <c r="DV30" s="99">
        <f t="shared" si="109"/>
        <v>38.63636363636363</v>
      </c>
      <c r="DW30" s="36">
        <f t="shared" si="137"/>
        <v>8.5</v>
      </c>
      <c r="DX30" s="36"/>
      <c r="DY30" s="36"/>
      <c r="DZ30" s="36">
        <v>8.5</v>
      </c>
      <c r="EA30" s="36"/>
      <c r="EB30" s="36"/>
      <c r="EC30" s="99">
        <f t="shared" si="111"/>
        <v>38.63636363636363</v>
      </c>
      <c r="ED30" s="26">
        <f t="shared" si="138"/>
        <v>10</v>
      </c>
      <c r="EE30" s="36"/>
      <c r="EF30" s="36"/>
      <c r="EG30" s="36">
        <v>10</v>
      </c>
      <c r="EH30" s="36"/>
      <c r="EI30" s="36"/>
      <c r="EJ30" s="26">
        <f t="shared" si="139"/>
        <v>0.2</v>
      </c>
      <c r="EK30" s="36"/>
      <c r="EL30" s="36"/>
      <c r="EM30" s="36">
        <v>0.2</v>
      </c>
      <c r="EN30" s="36"/>
      <c r="EO30" s="36"/>
      <c r="EP30" s="14">
        <f t="shared" si="113"/>
        <v>2</v>
      </c>
      <c r="EQ30" s="26">
        <f t="shared" si="140"/>
        <v>0.5</v>
      </c>
      <c r="ER30" s="36"/>
      <c r="ES30" s="36"/>
      <c r="ET30" s="36">
        <v>0.5</v>
      </c>
      <c r="EU30" s="36"/>
      <c r="EV30" s="36"/>
      <c r="EW30" s="14">
        <f t="shared" si="115"/>
        <v>5</v>
      </c>
      <c r="EX30" s="26">
        <f t="shared" si="141"/>
        <v>8.5</v>
      </c>
      <c r="EY30" s="36"/>
      <c r="EZ30" s="36"/>
      <c r="FA30" s="36">
        <v>8.5</v>
      </c>
      <c r="FB30" s="36"/>
      <c r="FC30" s="36"/>
      <c r="FD30" s="14">
        <f t="shared" si="117"/>
        <v>85</v>
      </c>
      <c r="FE30" s="26">
        <v>0.2</v>
      </c>
      <c r="FF30" s="36"/>
      <c r="FG30" s="36"/>
      <c r="FH30" s="27">
        <v>0.2</v>
      </c>
      <c r="FI30" s="36"/>
      <c r="FJ30" s="36"/>
      <c r="FK30" s="14">
        <f t="shared" si="119"/>
        <v>2</v>
      </c>
      <c r="FL30" s="26">
        <f t="shared" si="146"/>
        <v>0.5</v>
      </c>
      <c r="FM30" s="36"/>
      <c r="FN30" s="36"/>
      <c r="FO30" s="27">
        <v>0.5</v>
      </c>
      <c r="FP30" s="36"/>
      <c r="FQ30" s="36"/>
      <c r="FR30" s="14">
        <f t="shared" si="121"/>
        <v>5</v>
      </c>
    </row>
    <row r="31" spans="2:174" s="20" customFormat="1" ht="56.25" customHeight="1">
      <c r="B31" s="12">
        <v>13</v>
      </c>
      <c r="C31" s="12" t="s">
        <v>21</v>
      </c>
      <c r="D31" s="36">
        <f t="shared" si="122"/>
        <v>11</v>
      </c>
      <c r="E31" s="36"/>
      <c r="F31" s="36"/>
      <c r="G31" s="36">
        <v>11</v>
      </c>
      <c r="H31" s="36"/>
      <c r="I31" s="36"/>
      <c r="J31" s="34" t="e">
        <f>D31/#REF!*100</f>
        <v>#REF!</v>
      </c>
      <c r="K31" s="26">
        <f t="shared" si="142"/>
        <v>12.7</v>
      </c>
      <c r="L31" s="36"/>
      <c r="M31" s="36"/>
      <c r="N31" s="36">
        <v>12.7</v>
      </c>
      <c r="O31" s="36"/>
      <c r="P31" s="36"/>
      <c r="Q31" s="26">
        <f t="shared" si="123"/>
        <v>0</v>
      </c>
      <c r="R31" s="36"/>
      <c r="S31" s="36"/>
      <c r="T31" s="36"/>
      <c r="U31" s="36"/>
      <c r="V31" s="36"/>
      <c r="W31" s="35">
        <f t="shared" si="83"/>
        <v>0</v>
      </c>
      <c r="X31" s="26">
        <f t="shared" si="124"/>
        <v>10</v>
      </c>
      <c r="Y31" s="36"/>
      <c r="Z31" s="36"/>
      <c r="AA31" s="36">
        <v>10</v>
      </c>
      <c r="AB31" s="36"/>
      <c r="AC31" s="36"/>
      <c r="AD31" s="35">
        <f t="shared" si="85"/>
        <v>78.74015748031496</v>
      </c>
      <c r="AE31" s="26">
        <f t="shared" si="125"/>
        <v>10</v>
      </c>
      <c r="AF31" s="36"/>
      <c r="AG31" s="36"/>
      <c r="AH31" s="36">
        <v>10</v>
      </c>
      <c r="AI31" s="36"/>
      <c r="AJ31" s="36"/>
      <c r="AK31" s="35">
        <f t="shared" si="87"/>
        <v>78.74015748031496</v>
      </c>
      <c r="AL31" s="36">
        <f t="shared" si="126"/>
        <v>12.7</v>
      </c>
      <c r="AM31" s="36"/>
      <c r="AN31" s="36"/>
      <c r="AO31" s="36">
        <v>12.7</v>
      </c>
      <c r="AP31" s="36"/>
      <c r="AQ31" s="36"/>
      <c r="AR31" s="34">
        <f t="shared" si="89"/>
        <v>100</v>
      </c>
      <c r="AS31" s="36">
        <f t="shared" si="143"/>
        <v>23</v>
      </c>
      <c r="AT31" s="36"/>
      <c r="AU31" s="36"/>
      <c r="AV31" s="36">
        <v>23</v>
      </c>
      <c r="AW31" s="36"/>
      <c r="AX31" s="36"/>
      <c r="AY31" s="36">
        <f t="shared" si="127"/>
        <v>0</v>
      </c>
      <c r="AZ31" s="36"/>
      <c r="BA31" s="36"/>
      <c r="BB31" s="36"/>
      <c r="BC31" s="36"/>
      <c r="BD31" s="36"/>
      <c r="BE31" s="34">
        <f t="shared" si="91"/>
        <v>0</v>
      </c>
      <c r="BF31" s="36">
        <f t="shared" si="128"/>
        <v>10</v>
      </c>
      <c r="BG31" s="36"/>
      <c r="BH31" s="36"/>
      <c r="BI31" s="36">
        <v>10</v>
      </c>
      <c r="BJ31" s="36"/>
      <c r="BK31" s="36"/>
      <c r="BL31" s="34">
        <f t="shared" si="93"/>
        <v>43.47826086956522</v>
      </c>
      <c r="BM31" s="36">
        <f t="shared" si="129"/>
        <v>10</v>
      </c>
      <c r="BN31" s="36"/>
      <c r="BO31" s="36"/>
      <c r="BP31" s="36">
        <v>10</v>
      </c>
      <c r="BQ31" s="36"/>
      <c r="BR31" s="36"/>
      <c r="BS31" s="34">
        <f t="shared" si="95"/>
        <v>43.47826086956522</v>
      </c>
      <c r="BT31" s="36">
        <f t="shared" si="130"/>
        <v>1.2</v>
      </c>
      <c r="BU31" s="36"/>
      <c r="BV31" s="36"/>
      <c r="BW31" s="36">
        <v>1.2</v>
      </c>
      <c r="BX31" s="36"/>
      <c r="BY31" s="36"/>
      <c r="BZ31" s="34">
        <f t="shared" si="97"/>
        <v>5.217391304347826</v>
      </c>
      <c r="CA31" s="36">
        <f t="shared" si="131"/>
        <v>1.2</v>
      </c>
      <c r="CB31" s="36"/>
      <c r="CC31" s="36"/>
      <c r="CD31" s="36">
        <v>1.2</v>
      </c>
      <c r="CE31" s="36"/>
      <c r="CF31" s="36"/>
      <c r="CG31" s="99">
        <f t="shared" si="99"/>
        <v>5.217391304347826</v>
      </c>
      <c r="CH31" s="36">
        <f t="shared" si="132"/>
        <v>7.1</v>
      </c>
      <c r="CI31" s="36"/>
      <c r="CJ31" s="36"/>
      <c r="CK31" s="36">
        <v>7.1</v>
      </c>
      <c r="CL31" s="36"/>
      <c r="CM31" s="36"/>
      <c r="CN31" s="99">
        <f t="shared" si="101"/>
        <v>30.869565217391305</v>
      </c>
      <c r="CO31" s="36">
        <f t="shared" si="133"/>
        <v>7.1</v>
      </c>
      <c r="CP31" s="36"/>
      <c r="CQ31" s="36"/>
      <c r="CR31" s="36">
        <v>7.1</v>
      </c>
      <c r="CS31" s="36"/>
      <c r="CT31" s="36"/>
      <c r="CU31" s="99">
        <f t="shared" si="103"/>
        <v>30.869565217391305</v>
      </c>
      <c r="CV31" s="36">
        <f t="shared" si="144"/>
        <v>23</v>
      </c>
      <c r="CW31" s="36"/>
      <c r="CX31" s="36"/>
      <c r="CY31" s="36">
        <v>23</v>
      </c>
      <c r="CZ31" s="36"/>
      <c r="DA31" s="36"/>
      <c r="DB31" s="36">
        <f t="shared" si="134"/>
        <v>10.1</v>
      </c>
      <c r="DC31" s="36"/>
      <c r="DD31" s="36"/>
      <c r="DE31" s="36">
        <v>10.1</v>
      </c>
      <c r="DF31" s="36"/>
      <c r="DG31" s="36"/>
      <c r="DH31" s="99">
        <f t="shared" si="105"/>
        <v>43.91304347826087</v>
      </c>
      <c r="DI31" s="36">
        <f t="shared" si="135"/>
        <v>11.7</v>
      </c>
      <c r="DJ31" s="36"/>
      <c r="DK31" s="36"/>
      <c r="DL31" s="36">
        <v>11.7</v>
      </c>
      <c r="DM31" s="36"/>
      <c r="DN31" s="36"/>
      <c r="DO31" s="99">
        <f t="shared" si="107"/>
        <v>50.8695652173913</v>
      </c>
      <c r="DP31" s="36">
        <f t="shared" si="136"/>
        <v>17.9</v>
      </c>
      <c r="DQ31" s="36"/>
      <c r="DR31" s="36"/>
      <c r="DS31" s="36">
        <v>17.9</v>
      </c>
      <c r="DT31" s="36"/>
      <c r="DU31" s="36"/>
      <c r="DV31" s="99">
        <f t="shared" si="109"/>
        <v>77.82608695652173</v>
      </c>
      <c r="DW31" s="36">
        <f t="shared" si="137"/>
        <v>17.9</v>
      </c>
      <c r="DX31" s="36"/>
      <c r="DY31" s="36"/>
      <c r="DZ31" s="36">
        <v>17.9</v>
      </c>
      <c r="EA31" s="36"/>
      <c r="EB31" s="36"/>
      <c r="EC31" s="99">
        <f t="shared" si="111"/>
        <v>77.82608695652173</v>
      </c>
      <c r="ED31" s="26">
        <f t="shared" si="138"/>
        <v>10</v>
      </c>
      <c r="EE31" s="36"/>
      <c r="EF31" s="36"/>
      <c r="EG31" s="36">
        <v>10</v>
      </c>
      <c r="EH31" s="36"/>
      <c r="EI31" s="36"/>
      <c r="EJ31" s="26">
        <f t="shared" si="139"/>
        <v>10.1</v>
      </c>
      <c r="EK31" s="36"/>
      <c r="EL31" s="36"/>
      <c r="EM31" s="36">
        <v>10.1</v>
      </c>
      <c r="EN31" s="36"/>
      <c r="EO31" s="36"/>
      <c r="EP31" s="14">
        <f t="shared" si="113"/>
        <v>101</v>
      </c>
      <c r="EQ31" s="26">
        <f t="shared" si="140"/>
        <v>11.7</v>
      </c>
      <c r="ER31" s="36"/>
      <c r="ES31" s="36"/>
      <c r="ET31" s="36">
        <v>11.7</v>
      </c>
      <c r="EU31" s="36"/>
      <c r="EV31" s="36"/>
      <c r="EW31" s="14">
        <f t="shared" si="115"/>
        <v>117</v>
      </c>
      <c r="EX31" s="26">
        <f t="shared" si="141"/>
        <v>17.9</v>
      </c>
      <c r="EY31" s="36"/>
      <c r="EZ31" s="36"/>
      <c r="FA31" s="36">
        <v>17.9</v>
      </c>
      <c r="FB31" s="36"/>
      <c r="FC31" s="36"/>
      <c r="FD31" s="14">
        <f t="shared" si="117"/>
        <v>178.99999999999997</v>
      </c>
      <c r="FE31" s="26">
        <f t="shared" si="145"/>
        <v>1.4</v>
      </c>
      <c r="FF31" s="36"/>
      <c r="FG31" s="36"/>
      <c r="FH31" s="27">
        <v>1.4</v>
      </c>
      <c r="FI31" s="36"/>
      <c r="FJ31" s="36"/>
      <c r="FK31" s="14">
        <f t="shared" si="119"/>
        <v>13.999999999999998</v>
      </c>
      <c r="FL31" s="26">
        <f t="shared" si="146"/>
        <v>1.8</v>
      </c>
      <c r="FM31" s="36"/>
      <c r="FN31" s="36"/>
      <c r="FO31" s="27">
        <v>1.8</v>
      </c>
      <c r="FP31" s="36"/>
      <c r="FQ31" s="36"/>
      <c r="FR31" s="14">
        <f t="shared" si="121"/>
        <v>18</v>
      </c>
    </row>
    <row r="32" spans="2:174" s="4" customFormat="1" ht="66" customHeight="1">
      <c r="B32" s="63">
        <v>14</v>
      </c>
      <c r="C32" s="63" t="s">
        <v>22</v>
      </c>
      <c r="D32" s="36">
        <f t="shared" si="122"/>
        <v>10</v>
      </c>
      <c r="E32" s="5"/>
      <c r="F32" s="5"/>
      <c r="G32" s="5">
        <v>10</v>
      </c>
      <c r="H32" s="5"/>
      <c r="I32" s="5"/>
      <c r="J32" s="34" t="e">
        <f>D32/#REF!*100</f>
        <v>#REF!</v>
      </c>
      <c r="K32" s="33">
        <f t="shared" si="142"/>
        <v>10</v>
      </c>
      <c r="L32" s="5"/>
      <c r="M32" s="5"/>
      <c r="N32" s="5">
        <v>10</v>
      </c>
      <c r="O32" s="5"/>
      <c r="P32" s="5"/>
      <c r="Q32" s="26">
        <f t="shared" si="123"/>
        <v>0</v>
      </c>
      <c r="R32" s="5"/>
      <c r="S32" s="5"/>
      <c r="T32" s="5"/>
      <c r="U32" s="5"/>
      <c r="V32" s="5"/>
      <c r="W32" s="35">
        <f t="shared" si="83"/>
        <v>0</v>
      </c>
      <c r="X32" s="26">
        <f t="shared" si="124"/>
        <v>2</v>
      </c>
      <c r="Y32" s="5"/>
      <c r="Z32" s="5"/>
      <c r="AA32" s="5">
        <v>2</v>
      </c>
      <c r="AB32" s="5"/>
      <c r="AC32" s="5"/>
      <c r="AD32" s="14">
        <f t="shared" si="85"/>
        <v>20</v>
      </c>
      <c r="AE32" s="26">
        <f t="shared" si="125"/>
        <v>2</v>
      </c>
      <c r="AF32" s="5"/>
      <c r="AG32" s="5"/>
      <c r="AH32" s="5">
        <v>2</v>
      </c>
      <c r="AI32" s="5"/>
      <c r="AJ32" s="5"/>
      <c r="AK32" s="14">
        <f t="shared" si="87"/>
        <v>20</v>
      </c>
      <c r="AL32" s="36">
        <f t="shared" si="126"/>
        <v>5</v>
      </c>
      <c r="AM32" s="5"/>
      <c r="AN32" s="5"/>
      <c r="AO32" s="5">
        <v>5</v>
      </c>
      <c r="AP32" s="5"/>
      <c r="AQ32" s="5"/>
      <c r="AR32" s="99">
        <f t="shared" si="89"/>
        <v>50</v>
      </c>
      <c r="AS32" s="38">
        <f t="shared" si="143"/>
        <v>20</v>
      </c>
      <c r="AT32" s="5"/>
      <c r="AU32" s="5"/>
      <c r="AV32" s="5">
        <v>20</v>
      </c>
      <c r="AW32" s="5"/>
      <c r="AX32" s="5"/>
      <c r="AY32" s="36">
        <f t="shared" si="127"/>
        <v>0</v>
      </c>
      <c r="AZ32" s="5"/>
      <c r="BA32" s="5"/>
      <c r="BB32" s="5"/>
      <c r="BC32" s="5"/>
      <c r="BD32" s="5"/>
      <c r="BE32" s="34">
        <f t="shared" si="91"/>
        <v>0</v>
      </c>
      <c r="BF32" s="36">
        <f t="shared" si="128"/>
        <v>2</v>
      </c>
      <c r="BG32" s="5"/>
      <c r="BH32" s="5"/>
      <c r="BI32" s="5">
        <v>2</v>
      </c>
      <c r="BJ32" s="5"/>
      <c r="BK32" s="5"/>
      <c r="BL32" s="99">
        <f t="shared" si="93"/>
        <v>10</v>
      </c>
      <c r="BM32" s="36">
        <f t="shared" si="129"/>
        <v>2</v>
      </c>
      <c r="BN32" s="5"/>
      <c r="BO32" s="5"/>
      <c r="BP32" s="5">
        <v>2</v>
      </c>
      <c r="BQ32" s="5"/>
      <c r="BR32" s="5"/>
      <c r="BS32" s="99">
        <f t="shared" si="95"/>
        <v>10</v>
      </c>
      <c r="BT32" s="36">
        <f t="shared" si="130"/>
        <v>0.2</v>
      </c>
      <c r="BU32" s="5"/>
      <c r="BV32" s="5"/>
      <c r="BW32" s="5">
        <v>0.2</v>
      </c>
      <c r="BX32" s="5"/>
      <c r="BY32" s="5"/>
      <c r="BZ32" s="99">
        <f t="shared" si="97"/>
        <v>1</v>
      </c>
      <c r="CA32" s="36">
        <f t="shared" si="131"/>
        <v>0.5</v>
      </c>
      <c r="CB32" s="5"/>
      <c r="CC32" s="5"/>
      <c r="CD32" s="5">
        <v>0.5</v>
      </c>
      <c r="CE32" s="5"/>
      <c r="CF32" s="5"/>
      <c r="CG32" s="99">
        <f t="shared" si="99"/>
        <v>2.5</v>
      </c>
      <c r="CH32" s="36">
        <f t="shared" si="132"/>
        <v>2.9</v>
      </c>
      <c r="CI32" s="5"/>
      <c r="CJ32" s="5"/>
      <c r="CK32" s="5">
        <v>2.9</v>
      </c>
      <c r="CL32" s="5"/>
      <c r="CM32" s="5"/>
      <c r="CN32" s="99">
        <f t="shared" si="101"/>
        <v>14.499999999999998</v>
      </c>
      <c r="CO32" s="36">
        <f t="shared" si="133"/>
        <v>2.9</v>
      </c>
      <c r="CP32" s="5"/>
      <c r="CQ32" s="5"/>
      <c r="CR32" s="5">
        <v>2.9</v>
      </c>
      <c r="CS32" s="5"/>
      <c r="CT32" s="5"/>
      <c r="CU32" s="99">
        <f t="shared" si="103"/>
        <v>14.499999999999998</v>
      </c>
      <c r="CV32" s="38">
        <f t="shared" si="144"/>
        <v>20</v>
      </c>
      <c r="CW32" s="5"/>
      <c r="CX32" s="5"/>
      <c r="CY32" s="5">
        <v>20</v>
      </c>
      <c r="CZ32" s="5"/>
      <c r="DA32" s="5"/>
      <c r="DB32" s="36">
        <f t="shared" si="134"/>
        <v>0.3</v>
      </c>
      <c r="DC32" s="5"/>
      <c r="DD32" s="5"/>
      <c r="DE32" s="5">
        <v>0.3</v>
      </c>
      <c r="DF32" s="5"/>
      <c r="DG32" s="5"/>
      <c r="DH32" s="99">
        <f t="shared" si="105"/>
        <v>1.5</v>
      </c>
      <c r="DI32" s="36">
        <f t="shared" si="135"/>
        <v>0.7</v>
      </c>
      <c r="DJ32" s="5"/>
      <c r="DK32" s="5"/>
      <c r="DL32" s="5">
        <v>0.7</v>
      </c>
      <c r="DM32" s="5"/>
      <c r="DN32" s="5"/>
      <c r="DO32" s="99">
        <f t="shared" si="107"/>
        <v>3.4999999999999996</v>
      </c>
      <c r="DP32" s="36">
        <f t="shared" si="136"/>
        <v>1.2</v>
      </c>
      <c r="DQ32" s="5"/>
      <c r="DR32" s="5"/>
      <c r="DS32" s="5">
        <v>1.2</v>
      </c>
      <c r="DT32" s="5"/>
      <c r="DU32" s="5"/>
      <c r="DV32" s="99">
        <f t="shared" si="109"/>
        <v>6</v>
      </c>
      <c r="DW32" s="36">
        <f t="shared" si="137"/>
        <v>1.2</v>
      </c>
      <c r="DX32" s="5"/>
      <c r="DY32" s="5"/>
      <c r="DZ32" s="5">
        <v>1.2</v>
      </c>
      <c r="EA32" s="5"/>
      <c r="EB32" s="5"/>
      <c r="EC32" s="99">
        <f t="shared" si="111"/>
        <v>6</v>
      </c>
      <c r="ED32" s="26">
        <f t="shared" si="138"/>
        <v>5</v>
      </c>
      <c r="EE32" s="5"/>
      <c r="EF32" s="5"/>
      <c r="EG32" s="5">
        <v>5</v>
      </c>
      <c r="EH32" s="5"/>
      <c r="EI32" s="5"/>
      <c r="EJ32" s="26">
        <f t="shared" si="139"/>
        <v>0.3</v>
      </c>
      <c r="EK32" s="5"/>
      <c r="EL32" s="5"/>
      <c r="EM32" s="5">
        <v>0.3</v>
      </c>
      <c r="EN32" s="5"/>
      <c r="EO32" s="5"/>
      <c r="EP32" s="14">
        <f t="shared" si="113"/>
        <v>6</v>
      </c>
      <c r="EQ32" s="26">
        <f t="shared" si="140"/>
        <v>0.7</v>
      </c>
      <c r="ER32" s="5"/>
      <c r="ES32" s="5"/>
      <c r="ET32" s="5">
        <v>0.7</v>
      </c>
      <c r="EU32" s="5"/>
      <c r="EV32" s="5"/>
      <c r="EW32" s="14">
        <f t="shared" si="115"/>
        <v>13.999999999999998</v>
      </c>
      <c r="EX32" s="26">
        <f t="shared" si="141"/>
        <v>1.2</v>
      </c>
      <c r="EY32" s="5"/>
      <c r="EZ32" s="5"/>
      <c r="FA32" s="5">
        <v>1.2</v>
      </c>
      <c r="FB32" s="5"/>
      <c r="FC32" s="5"/>
      <c r="FD32" s="14">
        <f t="shared" si="117"/>
        <v>24</v>
      </c>
      <c r="FE32" s="26">
        <v>0</v>
      </c>
      <c r="FF32" s="5"/>
      <c r="FG32" s="5"/>
      <c r="FH32" s="27">
        <v>0</v>
      </c>
      <c r="FI32" s="5"/>
      <c r="FJ32" s="5"/>
      <c r="FK32" s="14">
        <f t="shared" si="119"/>
        <v>0</v>
      </c>
      <c r="FL32" s="26">
        <f t="shared" si="146"/>
        <v>0.5</v>
      </c>
      <c r="FM32" s="5"/>
      <c r="FN32" s="5"/>
      <c r="FO32" s="27">
        <v>0.5</v>
      </c>
      <c r="FP32" s="5"/>
      <c r="FQ32" s="5"/>
      <c r="FR32" s="14">
        <f t="shared" si="121"/>
        <v>10</v>
      </c>
    </row>
    <row r="33" spans="2:174" s="20" customFormat="1" ht="44.25" customHeight="1">
      <c r="B33" s="12">
        <v>15</v>
      </c>
      <c r="C33" s="12" t="s">
        <v>23</v>
      </c>
      <c r="D33" s="36">
        <f t="shared" si="122"/>
        <v>6</v>
      </c>
      <c r="E33" s="36"/>
      <c r="F33" s="36"/>
      <c r="G33" s="36">
        <v>6</v>
      </c>
      <c r="H33" s="36"/>
      <c r="I33" s="36"/>
      <c r="J33" s="34" t="e">
        <f>D33/#REF!*100</f>
        <v>#REF!</v>
      </c>
      <c r="K33" s="26">
        <f t="shared" si="142"/>
        <v>17.6</v>
      </c>
      <c r="L33" s="36"/>
      <c r="M33" s="36"/>
      <c r="N33" s="36">
        <v>17.6</v>
      </c>
      <c r="O33" s="36"/>
      <c r="P33" s="36"/>
      <c r="Q33" s="26">
        <f t="shared" si="123"/>
        <v>0</v>
      </c>
      <c r="R33" s="36"/>
      <c r="S33" s="36"/>
      <c r="T33" s="36"/>
      <c r="U33" s="36"/>
      <c r="V33" s="36"/>
      <c r="W33" s="35">
        <f t="shared" si="83"/>
        <v>0</v>
      </c>
      <c r="X33" s="26">
        <f t="shared" si="124"/>
        <v>3</v>
      </c>
      <c r="Y33" s="36"/>
      <c r="Z33" s="36"/>
      <c r="AA33" s="36">
        <v>3</v>
      </c>
      <c r="AB33" s="36"/>
      <c r="AC33" s="36"/>
      <c r="AD33" s="14">
        <f t="shared" si="85"/>
        <v>17.045454545454543</v>
      </c>
      <c r="AE33" s="26">
        <f t="shared" si="125"/>
        <v>3</v>
      </c>
      <c r="AF33" s="36"/>
      <c r="AG33" s="36"/>
      <c r="AH33" s="36">
        <v>3</v>
      </c>
      <c r="AI33" s="36"/>
      <c r="AJ33" s="36"/>
      <c r="AK33" s="14">
        <f t="shared" si="87"/>
        <v>17.045454545454543</v>
      </c>
      <c r="AL33" s="36">
        <f t="shared" si="126"/>
        <v>17.6</v>
      </c>
      <c r="AM33" s="36"/>
      <c r="AN33" s="36"/>
      <c r="AO33" s="36">
        <v>17.6</v>
      </c>
      <c r="AP33" s="36"/>
      <c r="AQ33" s="36"/>
      <c r="AR33" s="99">
        <f t="shared" si="89"/>
        <v>100</v>
      </c>
      <c r="AS33" s="36">
        <f t="shared" si="143"/>
        <v>15</v>
      </c>
      <c r="AT33" s="36"/>
      <c r="AU33" s="36"/>
      <c r="AV33" s="36">
        <v>15</v>
      </c>
      <c r="AW33" s="36"/>
      <c r="AX33" s="36"/>
      <c r="AY33" s="36">
        <f t="shared" si="127"/>
        <v>0</v>
      </c>
      <c r="AZ33" s="36"/>
      <c r="BA33" s="36"/>
      <c r="BB33" s="36"/>
      <c r="BC33" s="36"/>
      <c r="BD33" s="36"/>
      <c r="BE33" s="34">
        <f t="shared" si="91"/>
        <v>0</v>
      </c>
      <c r="BF33" s="36">
        <f t="shared" si="128"/>
        <v>3</v>
      </c>
      <c r="BG33" s="36"/>
      <c r="BH33" s="36"/>
      <c r="BI33" s="36">
        <v>3</v>
      </c>
      <c r="BJ33" s="36"/>
      <c r="BK33" s="36"/>
      <c r="BL33" s="99">
        <f t="shared" si="93"/>
        <v>20</v>
      </c>
      <c r="BM33" s="36">
        <f t="shared" si="129"/>
        <v>3</v>
      </c>
      <c r="BN33" s="36"/>
      <c r="BO33" s="36"/>
      <c r="BP33" s="36">
        <v>3</v>
      </c>
      <c r="BQ33" s="36"/>
      <c r="BR33" s="36"/>
      <c r="BS33" s="99">
        <f t="shared" si="95"/>
        <v>20</v>
      </c>
      <c r="BT33" s="36">
        <f t="shared" si="130"/>
        <v>0</v>
      </c>
      <c r="BU33" s="36"/>
      <c r="BV33" s="36"/>
      <c r="BW33" s="36">
        <v>0</v>
      </c>
      <c r="BX33" s="36"/>
      <c r="BY33" s="36"/>
      <c r="BZ33" s="99">
        <f t="shared" si="97"/>
        <v>0</v>
      </c>
      <c r="CA33" s="36">
        <f t="shared" si="131"/>
        <v>0</v>
      </c>
      <c r="CB33" s="36"/>
      <c r="CC33" s="36"/>
      <c r="CD33" s="36">
        <v>0</v>
      </c>
      <c r="CE33" s="36"/>
      <c r="CF33" s="36"/>
      <c r="CG33" s="99">
        <f t="shared" si="99"/>
        <v>0</v>
      </c>
      <c r="CH33" s="36">
        <f t="shared" si="132"/>
        <v>2.8</v>
      </c>
      <c r="CI33" s="36"/>
      <c r="CJ33" s="36"/>
      <c r="CK33" s="36">
        <v>2.8</v>
      </c>
      <c r="CL33" s="36"/>
      <c r="CM33" s="36"/>
      <c r="CN33" s="99">
        <f t="shared" si="101"/>
        <v>18.666666666666664</v>
      </c>
      <c r="CO33" s="36">
        <f t="shared" si="133"/>
        <v>12.3</v>
      </c>
      <c r="CP33" s="36"/>
      <c r="CQ33" s="36"/>
      <c r="CR33" s="36">
        <v>12.3</v>
      </c>
      <c r="CS33" s="36"/>
      <c r="CT33" s="36"/>
      <c r="CU33" s="99">
        <f t="shared" si="103"/>
        <v>82</v>
      </c>
      <c r="CV33" s="36">
        <f t="shared" si="144"/>
        <v>15</v>
      </c>
      <c r="CW33" s="36"/>
      <c r="CX33" s="36"/>
      <c r="CY33" s="36">
        <v>15</v>
      </c>
      <c r="CZ33" s="36"/>
      <c r="DA33" s="36"/>
      <c r="DB33" s="36">
        <f t="shared" si="134"/>
        <v>1.8</v>
      </c>
      <c r="DC33" s="36"/>
      <c r="DD33" s="36"/>
      <c r="DE33" s="36">
        <v>1.8</v>
      </c>
      <c r="DF33" s="36"/>
      <c r="DG33" s="36"/>
      <c r="DH33" s="99">
        <f t="shared" si="105"/>
        <v>12.000000000000002</v>
      </c>
      <c r="DI33" s="36">
        <f t="shared" si="135"/>
        <v>5.1</v>
      </c>
      <c r="DJ33" s="36"/>
      <c r="DK33" s="36"/>
      <c r="DL33" s="36">
        <v>5.1</v>
      </c>
      <c r="DM33" s="36"/>
      <c r="DN33" s="36"/>
      <c r="DO33" s="99">
        <f t="shared" si="107"/>
        <v>34</v>
      </c>
      <c r="DP33" s="36">
        <f t="shared" si="136"/>
        <v>7.1</v>
      </c>
      <c r="DQ33" s="36"/>
      <c r="DR33" s="36"/>
      <c r="DS33" s="36">
        <v>7.1</v>
      </c>
      <c r="DT33" s="36"/>
      <c r="DU33" s="36"/>
      <c r="DV33" s="99">
        <f t="shared" si="109"/>
        <v>47.333333333333336</v>
      </c>
      <c r="DW33" s="36">
        <f t="shared" si="137"/>
        <v>7.1</v>
      </c>
      <c r="DX33" s="36"/>
      <c r="DY33" s="36"/>
      <c r="DZ33" s="36">
        <v>7.1</v>
      </c>
      <c r="EA33" s="36"/>
      <c r="EB33" s="36"/>
      <c r="EC33" s="99">
        <f t="shared" si="111"/>
        <v>47.333333333333336</v>
      </c>
      <c r="ED33" s="26">
        <f t="shared" si="138"/>
        <v>10</v>
      </c>
      <c r="EE33" s="36"/>
      <c r="EF33" s="36"/>
      <c r="EG33" s="36">
        <v>10</v>
      </c>
      <c r="EH33" s="36"/>
      <c r="EI33" s="36"/>
      <c r="EJ33" s="26">
        <f t="shared" si="139"/>
        <v>1.8</v>
      </c>
      <c r="EK33" s="36"/>
      <c r="EL33" s="36"/>
      <c r="EM33" s="36">
        <v>1.8</v>
      </c>
      <c r="EN33" s="36"/>
      <c r="EO33" s="36"/>
      <c r="EP33" s="14">
        <f t="shared" si="113"/>
        <v>18</v>
      </c>
      <c r="EQ33" s="26">
        <f t="shared" si="140"/>
        <v>5.1</v>
      </c>
      <c r="ER33" s="36"/>
      <c r="ES33" s="36"/>
      <c r="ET33" s="36">
        <v>5.1</v>
      </c>
      <c r="EU33" s="36"/>
      <c r="EV33" s="36"/>
      <c r="EW33" s="14">
        <f t="shared" si="115"/>
        <v>51</v>
      </c>
      <c r="EX33" s="26">
        <f t="shared" si="141"/>
        <v>7.1</v>
      </c>
      <c r="EY33" s="36"/>
      <c r="EZ33" s="36"/>
      <c r="FA33" s="36">
        <v>7.1</v>
      </c>
      <c r="FB33" s="36"/>
      <c r="FC33" s="36"/>
      <c r="FD33" s="14">
        <f t="shared" si="117"/>
        <v>71</v>
      </c>
      <c r="FE33" s="26">
        <f t="shared" si="145"/>
        <v>0</v>
      </c>
      <c r="FF33" s="36"/>
      <c r="FG33" s="36"/>
      <c r="FH33" s="27">
        <v>0</v>
      </c>
      <c r="FI33" s="36"/>
      <c r="FJ33" s="36"/>
      <c r="FK33" s="14">
        <f t="shared" si="119"/>
        <v>0</v>
      </c>
      <c r="FL33" s="26">
        <f t="shared" si="146"/>
        <v>0</v>
      </c>
      <c r="FM33" s="36"/>
      <c r="FN33" s="36"/>
      <c r="FO33" s="27">
        <v>0</v>
      </c>
      <c r="FP33" s="36"/>
      <c r="FQ33" s="36"/>
      <c r="FR33" s="14">
        <f t="shared" si="121"/>
        <v>0</v>
      </c>
    </row>
    <row r="34" spans="2:174" s="20" customFormat="1" ht="48.75" customHeight="1">
      <c r="B34" s="12">
        <v>16</v>
      </c>
      <c r="C34" s="12" t="s">
        <v>30</v>
      </c>
      <c r="D34" s="36">
        <f t="shared" si="122"/>
        <v>15.6</v>
      </c>
      <c r="E34" s="36"/>
      <c r="F34" s="36"/>
      <c r="G34" s="36">
        <v>15.6</v>
      </c>
      <c r="H34" s="36"/>
      <c r="I34" s="36"/>
      <c r="J34" s="34" t="e">
        <f>D34/#REF!*100</f>
        <v>#REF!</v>
      </c>
      <c r="K34" s="26">
        <f t="shared" si="142"/>
        <v>27.6</v>
      </c>
      <c r="L34" s="36"/>
      <c r="M34" s="36"/>
      <c r="N34" s="36">
        <v>27.6</v>
      </c>
      <c r="O34" s="36"/>
      <c r="P34" s="36"/>
      <c r="Q34" s="26">
        <f t="shared" si="123"/>
        <v>14.7</v>
      </c>
      <c r="R34" s="36"/>
      <c r="S34" s="36"/>
      <c r="T34" s="36">
        <v>14.7</v>
      </c>
      <c r="U34" s="36"/>
      <c r="V34" s="36"/>
      <c r="W34" s="35">
        <f t="shared" si="83"/>
        <v>53.260869565217384</v>
      </c>
      <c r="X34" s="26">
        <f t="shared" si="124"/>
        <v>27</v>
      </c>
      <c r="Y34" s="36"/>
      <c r="Z34" s="36"/>
      <c r="AA34" s="36">
        <v>27</v>
      </c>
      <c r="AB34" s="36"/>
      <c r="AC34" s="36"/>
      <c r="AD34" s="14">
        <f t="shared" si="85"/>
        <v>97.82608695652173</v>
      </c>
      <c r="AE34" s="26">
        <f t="shared" si="125"/>
        <v>27</v>
      </c>
      <c r="AF34" s="36"/>
      <c r="AG34" s="36"/>
      <c r="AH34" s="36">
        <v>27</v>
      </c>
      <c r="AI34" s="36"/>
      <c r="AJ34" s="36"/>
      <c r="AK34" s="14">
        <f t="shared" si="87"/>
        <v>97.82608695652173</v>
      </c>
      <c r="AL34" s="36">
        <f t="shared" si="126"/>
        <v>27.6</v>
      </c>
      <c r="AM34" s="36"/>
      <c r="AN34" s="36"/>
      <c r="AO34" s="36">
        <v>27.6</v>
      </c>
      <c r="AP34" s="36"/>
      <c r="AQ34" s="36"/>
      <c r="AR34" s="99">
        <f t="shared" si="89"/>
        <v>100</v>
      </c>
      <c r="AS34" s="36">
        <f t="shared" si="143"/>
        <v>34</v>
      </c>
      <c r="AT34" s="36"/>
      <c r="AU34" s="36"/>
      <c r="AV34" s="36">
        <v>34</v>
      </c>
      <c r="AW34" s="36"/>
      <c r="AX34" s="36"/>
      <c r="AY34" s="36">
        <f t="shared" si="127"/>
        <v>14.7</v>
      </c>
      <c r="AZ34" s="36"/>
      <c r="BA34" s="36"/>
      <c r="BB34" s="36">
        <v>14.7</v>
      </c>
      <c r="BC34" s="36"/>
      <c r="BD34" s="36"/>
      <c r="BE34" s="34">
        <f t="shared" si="91"/>
        <v>43.23529411764706</v>
      </c>
      <c r="BF34" s="36">
        <f t="shared" si="128"/>
        <v>27</v>
      </c>
      <c r="BG34" s="36"/>
      <c r="BH34" s="36"/>
      <c r="BI34" s="36">
        <v>27</v>
      </c>
      <c r="BJ34" s="36"/>
      <c r="BK34" s="36"/>
      <c r="BL34" s="99">
        <f t="shared" si="93"/>
        <v>79.41176470588235</v>
      </c>
      <c r="BM34" s="36">
        <f t="shared" si="129"/>
        <v>27</v>
      </c>
      <c r="BN34" s="36"/>
      <c r="BO34" s="36"/>
      <c r="BP34" s="36">
        <v>27</v>
      </c>
      <c r="BQ34" s="36"/>
      <c r="BR34" s="36"/>
      <c r="BS34" s="99">
        <f t="shared" si="95"/>
        <v>79.41176470588235</v>
      </c>
      <c r="BT34" s="36">
        <f t="shared" si="130"/>
        <v>0.6</v>
      </c>
      <c r="BU34" s="36"/>
      <c r="BV34" s="36"/>
      <c r="BW34" s="36">
        <v>0.6</v>
      </c>
      <c r="BX34" s="36"/>
      <c r="BY34" s="36"/>
      <c r="BZ34" s="99">
        <f t="shared" si="97"/>
        <v>1.7647058823529411</v>
      </c>
      <c r="CA34" s="36">
        <f t="shared" si="131"/>
        <v>3</v>
      </c>
      <c r="CB34" s="36"/>
      <c r="CC34" s="36"/>
      <c r="CD34" s="36">
        <v>3</v>
      </c>
      <c r="CE34" s="36"/>
      <c r="CF34" s="36"/>
      <c r="CG34" s="99">
        <f t="shared" si="99"/>
        <v>8.823529411764707</v>
      </c>
      <c r="CH34" s="36">
        <f t="shared" si="132"/>
        <v>7.8</v>
      </c>
      <c r="CI34" s="36"/>
      <c r="CJ34" s="36"/>
      <c r="CK34" s="36">
        <v>7.8</v>
      </c>
      <c r="CL34" s="36"/>
      <c r="CM34" s="36"/>
      <c r="CN34" s="99">
        <f t="shared" si="101"/>
        <v>22.941176470588236</v>
      </c>
      <c r="CO34" s="36">
        <f t="shared" si="133"/>
        <v>7.8</v>
      </c>
      <c r="CP34" s="36"/>
      <c r="CQ34" s="36"/>
      <c r="CR34" s="36">
        <v>7.8</v>
      </c>
      <c r="CS34" s="36"/>
      <c r="CT34" s="36"/>
      <c r="CU34" s="99">
        <f t="shared" si="103"/>
        <v>22.941176470588236</v>
      </c>
      <c r="CV34" s="36">
        <f t="shared" si="144"/>
        <v>34</v>
      </c>
      <c r="CW34" s="36"/>
      <c r="CX34" s="36"/>
      <c r="CY34" s="36">
        <v>34</v>
      </c>
      <c r="CZ34" s="36"/>
      <c r="DA34" s="36"/>
      <c r="DB34" s="36">
        <f t="shared" si="134"/>
        <v>1.3</v>
      </c>
      <c r="DC34" s="36"/>
      <c r="DD34" s="36"/>
      <c r="DE34" s="36">
        <v>1.3</v>
      </c>
      <c r="DF34" s="36"/>
      <c r="DG34" s="36"/>
      <c r="DH34" s="99">
        <f t="shared" si="105"/>
        <v>3.823529411764706</v>
      </c>
      <c r="DI34" s="36">
        <f t="shared" si="135"/>
        <v>3</v>
      </c>
      <c r="DJ34" s="36"/>
      <c r="DK34" s="36"/>
      <c r="DL34" s="36">
        <v>3</v>
      </c>
      <c r="DM34" s="36"/>
      <c r="DN34" s="36"/>
      <c r="DO34" s="99">
        <f t="shared" si="107"/>
        <v>8.823529411764707</v>
      </c>
      <c r="DP34" s="36">
        <f t="shared" si="136"/>
        <v>7.2</v>
      </c>
      <c r="DQ34" s="36"/>
      <c r="DR34" s="36"/>
      <c r="DS34" s="36">
        <v>7.2</v>
      </c>
      <c r="DT34" s="36"/>
      <c r="DU34" s="36"/>
      <c r="DV34" s="99">
        <f t="shared" si="109"/>
        <v>21.176470588235293</v>
      </c>
      <c r="DW34" s="36">
        <f t="shared" si="137"/>
        <v>7.2</v>
      </c>
      <c r="DX34" s="36"/>
      <c r="DY34" s="36"/>
      <c r="DZ34" s="36">
        <v>7.2</v>
      </c>
      <c r="EA34" s="36"/>
      <c r="EB34" s="36"/>
      <c r="EC34" s="99">
        <f t="shared" si="111"/>
        <v>21.176470588235293</v>
      </c>
      <c r="ED34" s="26">
        <f t="shared" si="138"/>
        <v>10</v>
      </c>
      <c r="EE34" s="36"/>
      <c r="EF34" s="36"/>
      <c r="EG34" s="36">
        <v>10</v>
      </c>
      <c r="EH34" s="36"/>
      <c r="EI34" s="36"/>
      <c r="EJ34" s="26">
        <f t="shared" si="139"/>
        <v>1.3</v>
      </c>
      <c r="EK34" s="36"/>
      <c r="EL34" s="36"/>
      <c r="EM34" s="36">
        <v>1.3</v>
      </c>
      <c r="EN34" s="36"/>
      <c r="EO34" s="36"/>
      <c r="EP34" s="14">
        <f t="shared" si="113"/>
        <v>13</v>
      </c>
      <c r="EQ34" s="26">
        <f t="shared" si="140"/>
        <v>3</v>
      </c>
      <c r="ER34" s="36"/>
      <c r="ES34" s="36"/>
      <c r="ET34" s="36">
        <v>3</v>
      </c>
      <c r="EU34" s="36"/>
      <c r="EV34" s="36"/>
      <c r="EW34" s="14">
        <f t="shared" si="115"/>
        <v>30</v>
      </c>
      <c r="EX34" s="26">
        <f t="shared" si="141"/>
        <v>7.2</v>
      </c>
      <c r="EY34" s="36"/>
      <c r="EZ34" s="36"/>
      <c r="FA34" s="36">
        <v>7.2</v>
      </c>
      <c r="FB34" s="36"/>
      <c r="FC34" s="36"/>
      <c r="FD34" s="14">
        <f t="shared" si="117"/>
        <v>72</v>
      </c>
      <c r="FE34" s="26">
        <f t="shared" si="145"/>
        <v>1.4</v>
      </c>
      <c r="FF34" s="36"/>
      <c r="FG34" s="36"/>
      <c r="FH34" s="27">
        <v>1.4</v>
      </c>
      <c r="FI34" s="36"/>
      <c r="FJ34" s="36"/>
      <c r="FK34" s="14">
        <f t="shared" si="119"/>
        <v>13.999999999999998</v>
      </c>
      <c r="FL34" s="26">
        <f t="shared" si="146"/>
        <v>1.4</v>
      </c>
      <c r="FM34" s="36"/>
      <c r="FN34" s="36"/>
      <c r="FO34" s="27">
        <v>1.4</v>
      </c>
      <c r="FP34" s="36"/>
      <c r="FQ34" s="36"/>
      <c r="FR34" s="14">
        <f t="shared" si="121"/>
        <v>13.999999999999998</v>
      </c>
    </row>
    <row r="35" spans="2:174" s="20" customFormat="1" ht="63.75" customHeight="1">
      <c r="B35" s="12">
        <v>17</v>
      </c>
      <c r="C35" s="12" t="s">
        <v>24</v>
      </c>
      <c r="D35" s="36">
        <f t="shared" si="122"/>
        <v>4</v>
      </c>
      <c r="E35" s="36"/>
      <c r="F35" s="36"/>
      <c r="G35" s="36">
        <v>4</v>
      </c>
      <c r="H35" s="36"/>
      <c r="I35" s="36"/>
      <c r="J35" s="34" t="e">
        <f>D35/#REF!*100</f>
        <v>#REF!</v>
      </c>
      <c r="K35" s="26">
        <f t="shared" si="142"/>
        <v>260</v>
      </c>
      <c r="L35" s="36"/>
      <c r="M35" s="36"/>
      <c r="N35" s="36">
        <v>260</v>
      </c>
      <c r="O35" s="36"/>
      <c r="P35" s="36"/>
      <c r="Q35" s="26">
        <f t="shared" si="123"/>
        <v>172</v>
      </c>
      <c r="R35" s="36"/>
      <c r="S35" s="36"/>
      <c r="T35" s="36">
        <v>172</v>
      </c>
      <c r="U35" s="36"/>
      <c r="V35" s="36"/>
      <c r="W35" s="35">
        <f t="shared" si="83"/>
        <v>66.15384615384615</v>
      </c>
      <c r="X35" s="26">
        <f t="shared" si="124"/>
        <v>215</v>
      </c>
      <c r="Y35" s="36"/>
      <c r="Z35" s="36"/>
      <c r="AA35" s="36">
        <v>215</v>
      </c>
      <c r="AB35" s="36"/>
      <c r="AC35" s="36"/>
      <c r="AD35" s="14">
        <f t="shared" si="85"/>
        <v>82.6923076923077</v>
      </c>
      <c r="AE35" s="26">
        <f t="shared" si="125"/>
        <v>215</v>
      </c>
      <c r="AF35" s="36"/>
      <c r="AG35" s="36"/>
      <c r="AH35" s="36">
        <v>215</v>
      </c>
      <c r="AI35" s="36"/>
      <c r="AJ35" s="36"/>
      <c r="AK35" s="14">
        <f t="shared" si="87"/>
        <v>82.6923076923077</v>
      </c>
      <c r="AL35" s="36">
        <f t="shared" si="126"/>
        <v>217</v>
      </c>
      <c r="AM35" s="36"/>
      <c r="AN35" s="36"/>
      <c r="AO35" s="36">
        <v>217</v>
      </c>
      <c r="AP35" s="36"/>
      <c r="AQ35" s="36"/>
      <c r="AR35" s="99">
        <f t="shared" si="89"/>
        <v>83.46153846153847</v>
      </c>
      <c r="AS35" s="36">
        <f t="shared" si="143"/>
        <v>55</v>
      </c>
      <c r="AT35" s="36"/>
      <c r="AU35" s="36"/>
      <c r="AV35" s="36">
        <v>55</v>
      </c>
      <c r="AW35" s="36"/>
      <c r="AX35" s="36"/>
      <c r="AY35" s="36">
        <f t="shared" si="127"/>
        <v>172</v>
      </c>
      <c r="AZ35" s="36"/>
      <c r="BA35" s="36"/>
      <c r="BB35" s="36">
        <v>172</v>
      </c>
      <c r="BC35" s="36"/>
      <c r="BD35" s="36"/>
      <c r="BE35" s="34">
        <f t="shared" si="91"/>
        <v>312.72727272727275</v>
      </c>
      <c r="BF35" s="36">
        <f t="shared" si="128"/>
        <v>215</v>
      </c>
      <c r="BG35" s="36"/>
      <c r="BH35" s="36"/>
      <c r="BI35" s="36">
        <v>215</v>
      </c>
      <c r="BJ35" s="36"/>
      <c r="BK35" s="36"/>
      <c r="BL35" s="99">
        <f t="shared" si="93"/>
        <v>390.90909090909093</v>
      </c>
      <c r="BM35" s="36">
        <f t="shared" si="129"/>
        <v>215</v>
      </c>
      <c r="BN35" s="36"/>
      <c r="BO35" s="36"/>
      <c r="BP35" s="36">
        <v>215</v>
      </c>
      <c r="BQ35" s="36"/>
      <c r="BR35" s="36"/>
      <c r="BS35" s="99">
        <f t="shared" si="95"/>
        <v>390.90909090909093</v>
      </c>
      <c r="BT35" s="36">
        <f t="shared" si="130"/>
        <v>8.9</v>
      </c>
      <c r="BU35" s="36"/>
      <c r="BV35" s="36"/>
      <c r="BW35" s="36">
        <v>8.9</v>
      </c>
      <c r="BX35" s="36"/>
      <c r="BY35" s="36"/>
      <c r="BZ35" s="99">
        <f t="shared" si="97"/>
        <v>16.181818181818183</v>
      </c>
      <c r="CA35" s="36">
        <f t="shared" si="131"/>
        <v>20.2</v>
      </c>
      <c r="CB35" s="36"/>
      <c r="CC35" s="36"/>
      <c r="CD35" s="36">
        <v>20.2</v>
      </c>
      <c r="CE35" s="36"/>
      <c r="CF35" s="36"/>
      <c r="CG35" s="99">
        <f t="shared" si="99"/>
        <v>36.72727272727273</v>
      </c>
      <c r="CH35" s="36">
        <f t="shared" si="132"/>
        <v>50.4</v>
      </c>
      <c r="CI35" s="36"/>
      <c r="CJ35" s="36"/>
      <c r="CK35" s="36">
        <v>50.4</v>
      </c>
      <c r="CL35" s="36"/>
      <c r="CM35" s="36"/>
      <c r="CN35" s="99">
        <f t="shared" si="101"/>
        <v>91.63636363636364</v>
      </c>
      <c r="CO35" s="36">
        <f t="shared" si="133"/>
        <v>50.4</v>
      </c>
      <c r="CP35" s="36"/>
      <c r="CQ35" s="36"/>
      <c r="CR35" s="36">
        <v>50.4</v>
      </c>
      <c r="CS35" s="36"/>
      <c r="CT35" s="36"/>
      <c r="CU35" s="99">
        <f t="shared" si="103"/>
        <v>91.63636363636364</v>
      </c>
      <c r="CV35" s="36">
        <f t="shared" si="144"/>
        <v>59</v>
      </c>
      <c r="CW35" s="36"/>
      <c r="CX35" s="36"/>
      <c r="CY35" s="36">
        <v>59</v>
      </c>
      <c r="CZ35" s="36"/>
      <c r="DA35" s="36"/>
      <c r="DB35" s="36">
        <f t="shared" si="134"/>
        <v>19.1</v>
      </c>
      <c r="DC35" s="36"/>
      <c r="DD35" s="36"/>
      <c r="DE35" s="36">
        <v>19.1</v>
      </c>
      <c r="DF35" s="36"/>
      <c r="DG35" s="36"/>
      <c r="DH35" s="99">
        <f t="shared" si="105"/>
        <v>32.3728813559322</v>
      </c>
      <c r="DI35" s="36">
        <f t="shared" si="135"/>
        <v>20.8</v>
      </c>
      <c r="DJ35" s="36"/>
      <c r="DK35" s="36"/>
      <c r="DL35" s="36">
        <v>20.8</v>
      </c>
      <c r="DM35" s="36"/>
      <c r="DN35" s="36"/>
      <c r="DO35" s="99">
        <f t="shared" si="107"/>
        <v>35.25423728813559</v>
      </c>
      <c r="DP35" s="36">
        <f t="shared" si="136"/>
        <v>49.6</v>
      </c>
      <c r="DQ35" s="36"/>
      <c r="DR35" s="36"/>
      <c r="DS35" s="36">
        <v>49.6</v>
      </c>
      <c r="DT35" s="36"/>
      <c r="DU35" s="36"/>
      <c r="DV35" s="99">
        <f t="shared" si="109"/>
        <v>84.0677966101695</v>
      </c>
      <c r="DW35" s="36">
        <f t="shared" si="137"/>
        <v>59</v>
      </c>
      <c r="DX35" s="36"/>
      <c r="DY35" s="36"/>
      <c r="DZ35" s="36">
        <v>59</v>
      </c>
      <c r="EA35" s="36"/>
      <c r="EB35" s="36"/>
      <c r="EC35" s="99">
        <f t="shared" si="111"/>
        <v>100</v>
      </c>
      <c r="ED35" s="26">
        <f t="shared" si="138"/>
        <v>55</v>
      </c>
      <c r="EE35" s="36"/>
      <c r="EF35" s="36"/>
      <c r="EG35" s="36">
        <v>55</v>
      </c>
      <c r="EH35" s="36"/>
      <c r="EI35" s="36"/>
      <c r="EJ35" s="26">
        <f t="shared" si="139"/>
        <v>19.1</v>
      </c>
      <c r="EK35" s="36"/>
      <c r="EL35" s="36"/>
      <c r="EM35" s="36">
        <v>19.1</v>
      </c>
      <c r="EN35" s="36"/>
      <c r="EO35" s="36"/>
      <c r="EP35" s="14">
        <f t="shared" si="113"/>
        <v>34.72727272727273</v>
      </c>
      <c r="EQ35" s="26">
        <f t="shared" si="140"/>
        <v>20.8</v>
      </c>
      <c r="ER35" s="36"/>
      <c r="ES35" s="36"/>
      <c r="ET35" s="36">
        <v>20.8</v>
      </c>
      <c r="EU35" s="36"/>
      <c r="EV35" s="36"/>
      <c r="EW35" s="14">
        <f t="shared" si="115"/>
        <v>37.81818181818182</v>
      </c>
      <c r="EX35" s="26">
        <f t="shared" si="141"/>
        <v>49.6</v>
      </c>
      <c r="EY35" s="36"/>
      <c r="EZ35" s="36"/>
      <c r="FA35" s="36">
        <v>49.6</v>
      </c>
      <c r="FB35" s="36"/>
      <c r="FC35" s="36"/>
      <c r="FD35" s="14">
        <f t="shared" si="117"/>
        <v>90.18181818181819</v>
      </c>
      <c r="FE35" s="26">
        <v>10.4</v>
      </c>
      <c r="FF35" s="36"/>
      <c r="FG35" s="36"/>
      <c r="FH35" s="27">
        <v>10.4</v>
      </c>
      <c r="FI35" s="36"/>
      <c r="FJ35" s="36"/>
      <c r="FK35" s="14">
        <f t="shared" si="119"/>
        <v>18.90909090909091</v>
      </c>
      <c r="FL35" s="26">
        <f t="shared" si="146"/>
        <v>18.3</v>
      </c>
      <c r="FM35" s="36"/>
      <c r="FN35" s="36"/>
      <c r="FO35" s="27">
        <v>18.3</v>
      </c>
      <c r="FP35" s="36"/>
      <c r="FQ35" s="36"/>
      <c r="FR35" s="14">
        <f t="shared" si="121"/>
        <v>33.27272727272727</v>
      </c>
    </row>
    <row r="36" spans="2:174" s="8" customFormat="1" ht="42" customHeight="1">
      <c r="B36" s="119" t="s">
        <v>0</v>
      </c>
      <c r="C36" s="119" t="s">
        <v>1</v>
      </c>
      <c r="D36" s="120" t="s">
        <v>58</v>
      </c>
      <c r="E36" s="126" t="s">
        <v>28</v>
      </c>
      <c r="F36" s="135"/>
      <c r="G36" s="135"/>
      <c r="H36" s="135"/>
      <c r="I36" s="127"/>
      <c r="J36" s="136" t="s">
        <v>59</v>
      </c>
      <c r="K36" s="138" t="s">
        <v>60</v>
      </c>
      <c r="L36" s="140" t="s">
        <v>28</v>
      </c>
      <c r="M36" s="141"/>
      <c r="N36" s="141"/>
      <c r="O36" s="141"/>
      <c r="P36" s="142"/>
      <c r="Q36" s="138" t="s">
        <v>62</v>
      </c>
      <c r="R36" s="140" t="s">
        <v>28</v>
      </c>
      <c r="S36" s="141"/>
      <c r="T36" s="141"/>
      <c r="U36" s="141"/>
      <c r="V36" s="142"/>
      <c r="W36" s="138" t="s">
        <v>63</v>
      </c>
      <c r="X36" s="138" t="s">
        <v>65</v>
      </c>
      <c r="Y36" s="140" t="s">
        <v>28</v>
      </c>
      <c r="Z36" s="141"/>
      <c r="AA36" s="141"/>
      <c r="AB36" s="141"/>
      <c r="AC36" s="142"/>
      <c r="AD36" s="138" t="s">
        <v>66</v>
      </c>
      <c r="AE36" s="138" t="s">
        <v>67</v>
      </c>
      <c r="AF36" s="140" t="s">
        <v>28</v>
      </c>
      <c r="AG36" s="141"/>
      <c r="AH36" s="141"/>
      <c r="AI36" s="141"/>
      <c r="AJ36" s="142"/>
      <c r="AK36" s="138" t="s">
        <v>68</v>
      </c>
      <c r="AL36" s="120" t="s">
        <v>69</v>
      </c>
      <c r="AM36" s="120" t="s">
        <v>28</v>
      </c>
      <c r="AN36" s="120"/>
      <c r="AO36" s="120"/>
      <c r="AP36" s="120"/>
      <c r="AQ36" s="120"/>
      <c r="AR36" s="120" t="s">
        <v>70</v>
      </c>
      <c r="AS36" s="120" t="s">
        <v>73</v>
      </c>
      <c r="AT36" s="120" t="s">
        <v>28</v>
      </c>
      <c r="AU36" s="120"/>
      <c r="AV36" s="120"/>
      <c r="AW36" s="120"/>
      <c r="AX36" s="120"/>
      <c r="AY36" s="120" t="s">
        <v>62</v>
      </c>
      <c r="AZ36" s="120" t="s">
        <v>28</v>
      </c>
      <c r="BA36" s="120"/>
      <c r="BB36" s="120"/>
      <c r="BC36" s="120"/>
      <c r="BD36" s="120"/>
      <c r="BE36" s="120" t="s">
        <v>63</v>
      </c>
      <c r="BF36" s="120" t="s">
        <v>65</v>
      </c>
      <c r="BG36" s="120" t="s">
        <v>28</v>
      </c>
      <c r="BH36" s="120"/>
      <c r="BI36" s="120"/>
      <c r="BJ36" s="120"/>
      <c r="BK36" s="120"/>
      <c r="BL36" s="120" t="s">
        <v>66</v>
      </c>
      <c r="BM36" s="120" t="s">
        <v>67</v>
      </c>
      <c r="BN36" s="120" t="s">
        <v>28</v>
      </c>
      <c r="BO36" s="120"/>
      <c r="BP36" s="120"/>
      <c r="BQ36" s="120"/>
      <c r="BR36" s="120"/>
      <c r="BS36" s="120" t="s">
        <v>68</v>
      </c>
      <c r="BT36" s="120" t="s">
        <v>75</v>
      </c>
      <c r="BU36" s="120" t="s">
        <v>28</v>
      </c>
      <c r="BV36" s="120"/>
      <c r="BW36" s="120"/>
      <c r="BX36" s="120"/>
      <c r="BY36" s="120"/>
      <c r="BZ36" s="120" t="s">
        <v>76</v>
      </c>
      <c r="CA36" s="120" t="s">
        <v>77</v>
      </c>
      <c r="CB36" s="120" t="s">
        <v>28</v>
      </c>
      <c r="CC36" s="120"/>
      <c r="CD36" s="120"/>
      <c r="CE36" s="120"/>
      <c r="CF36" s="120"/>
      <c r="CG36" s="120" t="s">
        <v>78</v>
      </c>
      <c r="CH36" s="120" t="s">
        <v>79</v>
      </c>
      <c r="CI36" s="120" t="s">
        <v>28</v>
      </c>
      <c r="CJ36" s="120"/>
      <c r="CK36" s="120"/>
      <c r="CL36" s="120"/>
      <c r="CM36" s="120"/>
      <c r="CN36" s="120" t="s">
        <v>80</v>
      </c>
      <c r="CO36" s="120" t="s">
        <v>82</v>
      </c>
      <c r="CP36" s="120" t="s">
        <v>28</v>
      </c>
      <c r="CQ36" s="120"/>
      <c r="CR36" s="120"/>
      <c r="CS36" s="120"/>
      <c r="CT36" s="120"/>
      <c r="CU36" s="120" t="s">
        <v>83</v>
      </c>
      <c r="CV36" s="120" t="s">
        <v>89</v>
      </c>
      <c r="CW36" s="120" t="s">
        <v>28</v>
      </c>
      <c r="CX36" s="120"/>
      <c r="CY36" s="120"/>
      <c r="CZ36" s="120"/>
      <c r="DA36" s="120"/>
      <c r="DB36" s="120" t="s">
        <v>94</v>
      </c>
      <c r="DC36" s="120" t="s">
        <v>28</v>
      </c>
      <c r="DD36" s="120"/>
      <c r="DE36" s="120"/>
      <c r="DF36" s="120"/>
      <c r="DG36" s="120"/>
      <c r="DH36" s="120" t="s">
        <v>92</v>
      </c>
      <c r="DI36" s="120" t="s">
        <v>101</v>
      </c>
      <c r="DJ36" s="120" t="s">
        <v>28</v>
      </c>
      <c r="DK36" s="120"/>
      <c r="DL36" s="120"/>
      <c r="DM36" s="120"/>
      <c r="DN36" s="120"/>
      <c r="DO36" s="120" t="s">
        <v>92</v>
      </c>
      <c r="DP36" s="120" t="s">
        <v>103</v>
      </c>
      <c r="DQ36" s="120" t="s">
        <v>28</v>
      </c>
      <c r="DR36" s="120"/>
      <c r="DS36" s="120"/>
      <c r="DT36" s="120"/>
      <c r="DU36" s="120"/>
      <c r="DV36" s="120" t="s">
        <v>92</v>
      </c>
      <c r="DW36" s="120" t="s">
        <v>103</v>
      </c>
      <c r="DX36" s="120" t="s">
        <v>28</v>
      </c>
      <c r="DY36" s="120"/>
      <c r="DZ36" s="120"/>
      <c r="EA36" s="120"/>
      <c r="EB36" s="120"/>
      <c r="EC36" s="120" t="s">
        <v>92</v>
      </c>
      <c r="ED36" s="120" t="s">
        <v>108</v>
      </c>
      <c r="EE36" s="119" t="s">
        <v>28</v>
      </c>
      <c r="EF36" s="119"/>
      <c r="EG36" s="119"/>
      <c r="EH36" s="119"/>
      <c r="EI36" s="119"/>
      <c r="EJ36" s="120" t="s">
        <v>91</v>
      </c>
      <c r="EK36" s="119" t="s">
        <v>28</v>
      </c>
      <c r="EL36" s="119"/>
      <c r="EM36" s="119"/>
      <c r="EN36" s="119"/>
      <c r="EO36" s="119"/>
      <c r="EP36" s="120" t="s">
        <v>90</v>
      </c>
      <c r="EQ36" s="120" t="s">
        <v>101</v>
      </c>
      <c r="ER36" s="119" t="s">
        <v>28</v>
      </c>
      <c r="ES36" s="119"/>
      <c r="ET36" s="119"/>
      <c r="EU36" s="119"/>
      <c r="EV36" s="119"/>
      <c r="EW36" s="120" t="s">
        <v>90</v>
      </c>
      <c r="EX36" s="120" t="s">
        <v>103</v>
      </c>
      <c r="EY36" s="119" t="s">
        <v>28</v>
      </c>
      <c r="EZ36" s="119"/>
      <c r="FA36" s="119"/>
      <c r="FB36" s="119"/>
      <c r="FC36" s="119"/>
      <c r="FD36" s="120" t="s">
        <v>90</v>
      </c>
      <c r="FE36" s="120" t="s">
        <v>110</v>
      </c>
      <c r="FF36" s="119" t="s">
        <v>28</v>
      </c>
      <c r="FG36" s="119"/>
      <c r="FH36" s="119"/>
      <c r="FI36" s="119"/>
      <c r="FJ36" s="119"/>
      <c r="FK36" s="120" t="s">
        <v>111</v>
      </c>
      <c r="FL36" s="120" t="s">
        <v>114</v>
      </c>
      <c r="FM36" s="119" t="s">
        <v>28</v>
      </c>
      <c r="FN36" s="119"/>
      <c r="FO36" s="119"/>
      <c r="FP36" s="119"/>
      <c r="FQ36" s="119"/>
      <c r="FR36" s="120" t="s">
        <v>113</v>
      </c>
    </row>
    <row r="37" spans="2:174" s="8" customFormat="1" ht="243" customHeight="1">
      <c r="B37" s="119"/>
      <c r="C37" s="119"/>
      <c r="D37" s="120"/>
      <c r="E37" s="109" t="s">
        <v>10</v>
      </c>
      <c r="F37" s="109" t="s">
        <v>11</v>
      </c>
      <c r="G37" s="109" t="s">
        <v>12</v>
      </c>
      <c r="H37" s="109" t="s">
        <v>53</v>
      </c>
      <c r="I37" s="109" t="s">
        <v>51</v>
      </c>
      <c r="J37" s="137"/>
      <c r="K37" s="139"/>
      <c r="L37" s="7" t="s">
        <v>10</v>
      </c>
      <c r="M37" s="7" t="s">
        <v>11</v>
      </c>
      <c r="N37" s="7" t="s">
        <v>12</v>
      </c>
      <c r="O37" s="7" t="s">
        <v>53</v>
      </c>
      <c r="P37" s="7" t="s">
        <v>51</v>
      </c>
      <c r="Q37" s="139"/>
      <c r="R37" s="7" t="s">
        <v>10</v>
      </c>
      <c r="S37" s="7" t="s">
        <v>11</v>
      </c>
      <c r="T37" s="7" t="s">
        <v>12</v>
      </c>
      <c r="U37" s="7" t="s">
        <v>53</v>
      </c>
      <c r="V37" s="7" t="s">
        <v>51</v>
      </c>
      <c r="W37" s="139"/>
      <c r="X37" s="139"/>
      <c r="Y37" s="7" t="s">
        <v>10</v>
      </c>
      <c r="Z37" s="7" t="s">
        <v>11</v>
      </c>
      <c r="AA37" s="7" t="s">
        <v>12</v>
      </c>
      <c r="AB37" s="7" t="s">
        <v>53</v>
      </c>
      <c r="AC37" s="7" t="s">
        <v>51</v>
      </c>
      <c r="AD37" s="139"/>
      <c r="AE37" s="139"/>
      <c r="AF37" s="7" t="s">
        <v>10</v>
      </c>
      <c r="AG37" s="7" t="s">
        <v>11</v>
      </c>
      <c r="AH37" s="7" t="s">
        <v>12</v>
      </c>
      <c r="AI37" s="7" t="s">
        <v>53</v>
      </c>
      <c r="AJ37" s="7" t="s">
        <v>51</v>
      </c>
      <c r="AK37" s="139"/>
      <c r="AL37" s="120"/>
      <c r="AM37" s="109" t="s">
        <v>10</v>
      </c>
      <c r="AN37" s="109" t="s">
        <v>11</v>
      </c>
      <c r="AO37" s="109" t="s">
        <v>12</v>
      </c>
      <c r="AP37" s="109" t="s">
        <v>53</v>
      </c>
      <c r="AQ37" s="109" t="s">
        <v>51</v>
      </c>
      <c r="AR37" s="120"/>
      <c r="AS37" s="120"/>
      <c r="AT37" s="109" t="s">
        <v>10</v>
      </c>
      <c r="AU37" s="109" t="s">
        <v>11</v>
      </c>
      <c r="AV37" s="109" t="s">
        <v>12</v>
      </c>
      <c r="AW37" s="109" t="s">
        <v>53</v>
      </c>
      <c r="AX37" s="109" t="s">
        <v>51</v>
      </c>
      <c r="AY37" s="120"/>
      <c r="AZ37" s="109" t="s">
        <v>10</v>
      </c>
      <c r="BA37" s="109" t="s">
        <v>11</v>
      </c>
      <c r="BB37" s="109" t="s">
        <v>12</v>
      </c>
      <c r="BC37" s="109" t="s">
        <v>53</v>
      </c>
      <c r="BD37" s="109" t="s">
        <v>51</v>
      </c>
      <c r="BE37" s="120"/>
      <c r="BF37" s="120"/>
      <c r="BG37" s="109" t="s">
        <v>10</v>
      </c>
      <c r="BH37" s="109" t="s">
        <v>11</v>
      </c>
      <c r="BI37" s="109" t="s">
        <v>12</v>
      </c>
      <c r="BJ37" s="109" t="s">
        <v>53</v>
      </c>
      <c r="BK37" s="109" t="s">
        <v>51</v>
      </c>
      <c r="BL37" s="120"/>
      <c r="BM37" s="120"/>
      <c r="BN37" s="109" t="s">
        <v>10</v>
      </c>
      <c r="BO37" s="109" t="s">
        <v>11</v>
      </c>
      <c r="BP37" s="109" t="s">
        <v>12</v>
      </c>
      <c r="BQ37" s="109" t="s">
        <v>53</v>
      </c>
      <c r="BR37" s="109" t="s">
        <v>51</v>
      </c>
      <c r="BS37" s="120"/>
      <c r="BT37" s="120"/>
      <c r="BU37" s="109" t="s">
        <v>10</v>
      </c>
      <c r="BV37" s="109" t="s">
        <v>11</v>
      </c>
      <c r="BW37" s="109" t="s">
        <v>12</v>
      </c>
      <c r="BX37" s="109" t="s">
        <v>53</v>
      </c>
      <c r="BY37" s="109" t="s">
        <v>51</v>
      </c>
      <c r="BZ37" s="120"/>
      <c r="CA37" s="120"/>
      <c r="CB37" s="109" t="s">
        <v>10</v>
      </c>
      <c r="CC37" s="109" t="s">
        <v>11</v>
      </c>
      <c r="CD37" s="109" t="s">
        <v>12</v>
      </c>
      <c r="CE37" s="109" t="s">
        <v>53</v>
      </c>
      <c r="CF37" s="109" t="s">
        <v>51</v>
      </c>
      <c r="CG37" s="120"/>
      <c r="CH37" s="120"/>
      <c r="CI37" s="109" t="s">
        <v>10</v>
      </c>
      <c r="CJ37" s="109" t="s">
        <v>11</v>
      </c>
      <c r="CK37" s="109" t="s">
        <v>12</v>
      </c>
      <c r="CL37" s="109" t="s">
        <v>53</v>
      </c>
      <c r="CM37" s="109" t="s">
        <v>51</v>
      </c>
      <c r="CN37" s="120"/>
      <c r="CO37" s="120"/>
      <c r="CP37" s="109" t="s">
        <v>10</v>
      </c>
      <c r="CQ37" s="109" t="s">
        <v>11</v>
      </c>
      <c r="CR37" s="109" t="s">
        <v>12</v>
      </c>
      <c r="CS37" s="109" t="s">
        <v>53</v>
      </c>
      <c r="CT37" s="109" t="s">
        <v>51</v>
      </c>
      <c r="CU37" s="120"/>
      <c r="CV37" s="120"/>
      <c r="CW37" s="109" t="s">
        <v>10</v>
      </c>
      <c r="CX37" s="109" t="s">
        <v>11</v>
      </c>
      <c r="CY37" s="109" t="s">
        <v>12</v>
      </c>
      <c r="CZ37" s="109" t="s">
        <v>53</v>
      </c>
      <c r="DA37" s="109" t="s">
        <v>51</v>
      </c>
      <c r="DB37" s="120"/>
      <c r="DC37" s="109" t="s">
        <v>10</v>
      </c>
      <c r="DD37" s="109" t="s">
        <v>11</v>
      </c>
      <c r="DE37" s="109" t="s">
        <v>12</v>
      </c>
      <c r="DF37" s="109" t="s">
        <v>53</v>
      </c>
      <c r="DG37" s="109" t="s">
        <v>51</v>
      </c>
      <c r="DH37" s="120"/>
      <c r="DI37" s="120"/>
      <c r="DJ37" s="109" t="s">
        <v>10</v>
      </c>
      <c r="DK37" s="109" t="s">
        <v>11</v>
      </c>
      <c r="DL37" s="109" t="s">
        <v>12</v>
      </c>
      <c r="DM37" s="109" t="s">
        <v>53</v>
      </c>
      <c r="DN37" s="109" t="s">
        <v>51</v>
      </c>
      <c r="DO37" s="120"/>
      <c r="DP37" s="120"/>
      <c r="DQ37" s="109" t="s">
        <v>10</v>
      </c>
      <c r="DR37" s="109" t="s">
        <v>11</v>
      </c>
      <c r="DS37" s="109" t="s">
        <v>12</v>
      </c>
      <c r="DT37" s="109" t="s">
        <v>53</v>
      </c>
      <c r="DU37" s="109" t="s">
        <v>51</v>
      </c>
      <c r="DV37" s="120"/>
      <c r="DW37" s="120"/>
      <c r="DX37" s="109" t="s">
        <v>10</v>
      </c>
      <c r="DY37" s="109" t="s">
        <v>11</v>
      </c>
      <c r="DZ37" s="109" t="s">
        <v>12</v>
      </c>
      <c r="EA37" s="109" t="s">
        <v>53</v>
      </c>
      <c r="EB37" s="109" t="s">
        <v>51</v>
      </c>
      <c r="EC37" s="120"/>
      <c r="ED37" s="120"/>
      <c r="EE37" s="7" t="s">
        <v>10</v>
      </c>
      <c r="EF37" s="7" t="s">
        <v>11</v>
      </c>
      <c r="EG37" s="7" t="s">
        <v>99</v>
      </c>
      <c r="EH37" s="7" t="s">
        <v>53</v>
      </c>
      <c r="EI37" s="7" t="s">
        <v>51</v>
      </c>
      <c r="EJ37" s="120"/>
      <c r="EK37" s="7" t="s">
        <v>10</v>
      </c>
      <c r="EL37" s="7" t="s">
        <v>11</v>
      </c>
      <c r="EM37" s="7" t="s">
        <v>100</v>
      </c>
      <c r="EN37" s="7" t="s">
        <v>53</v>
      </c>
      <c r="EO37" s="7" t="s">
        <v>51</v>
      </c>
      <c r="EP37" s="120"/>
      <c r="EQ37" s="120"/>
      <c r="ER37" s="7" t="s">
        <v>10</v>
      </c>
      <c r="ES37" s="7" t="s">
        <v>11</v>
      </c>
      <c r="ET37" s="7" t="s">
        <v>100</v>
      </c>
      <c r="EU37" s="7" t="s">
        <v>53</v>
      </c>
      <c r="EV37" s="7" t="s">
        <v>51</v>
      </c>
      <c r="EW37" s="120"/>
      <c r="EX37" s="120"/>
      <c r="EY37" s="7" t="s">
        <v>10</v>
      </c>
      <c r="EZ37" s="7" t="s">
        <v>11</v>
      </c>
      <c r="FA37" s="7" t="s">
        <v>100</v>
      </c>
      <c r="FB37" s="7" t="s">
        <v>53</v>
      </c>
      <c r="FC37" s="7" t="s">
        <v>51</v>
      </c>
      <c r="FD37" s="120"/>
      <c r="FE37" s="120"/>
      <c r="FF37" s="7" t="s">
        <v>10</v>
      </c>
      <c r="FG37" s="7" t="s">
        <v>11</v>
      </c>
      <c r="FH37" s="7" t="s">
        <v>100</v>
      </c>
      <c r="FI37" s="7" t="s">
        <v>53</v>
      </c>
      <c r="FJ37" s="7" t="s">
        <v>51</v>
      </c>
      <c r="FK37" s="120"/>
      <c r="FL37" s="120"/>
      <c r="FM37" s="7" t="s">
        <v>10</v>
      </c>
      <c r="FN37" s="7" t="s">
        <v>11</v>
      </c>
      <c r="FO37" s="7" t="s">
        <v>100</v>
      </c>
      <c r="FP37" s="7" t="s">
        <v>53</v>
      </c>
      <c r="FQ37" s="7" t="s">
        <v>51</v>
      </c>
      <c r="FR37" s="120"/>
    </row>
    <row r="38" spans="2:174" s="18" customFormat="1" ht="81.75" customHeight="1">
      <c r="B38" s="121" t="s">
        <v>8</v>
      </c>
      <c r="C38" s="122"/>
      <c r="D38" s="10">
        <f aca="true" t="shared" si="147" ref="D38:I38">SUM(D39:D48)</f>
        <v>6894.400000000001</v>
      </c>
      <c r="E38" s="10">
        <f t="shared" si="147"/>
        <v>0</v>
      </c>
      <c r="F38" s="10">
        <f t="shared" si="147"/>
        <v>741</v>
      </c>
      <c r="G38" s="10">
        <f t="shared" si="147"/>
        <v>6034.500000000001</v>
      </c>
      <c r="H38" s="10">
        <f t="shared" si="147"/>
        <v>0</v>
      </c>
      <c r="I38" s="10">
        <f t="shared" si="147"/>
        <v>118.9</v>
      </c>
      <c r="J38" s="14" t="e">
        <f>D38/#REF!*100</f>
        <v>#REF!</v>
      </c>
      <c r="K38" s="10">
        <f aca="true" t="shared" si="148" ref="K38:V38">SUM(K39:K48)</f>
        <v>7416.090000000001</v>
      </c>
      <c r="L38" s="10">
        <f t="shared" si="148"/>
        <v>0</v>
      </c>
      <c r="M38" s="10">
        <f t="shared" si="148"/>
        <v>1191</v>
      </c>
      <c r="N38" s="10">
        <f t="shared" si="148"/>
        <v>5263.6900000000005</v>
      </c>
      <c r="O38" s="10">
        <f t="shared" si="148"/>
        <v>0</v>
      </c>
      <c r="P38" s="10">
        <f t="shared" si="148"/>
        <v>961.4</v>
      </c>
      <c r="Q38" s="10">
        <f t="shared" si="148"/>
        <v>1118.3</v>
      </c>
      <c r="R38" s="10">
        <f t="shared" si="148"/>
        <v>0</v>
      </c>
      <c r="S38" s="10">
        <f t="shared" si="148"/>
        <v>46</v>
      </c>
      <c r="T38" s="10">
        <f t="shared" si="148"/>
        <v>1020</v>
      </c>
      <c r="U38" s="10">
        <f t="shared" si="148"/>
        <v>0</v>
      </c>
      <c r="V38" s="10">
        <f t="shared" si="148"/>
        <v>52.3</v>
      </c>
      <c r="W38" s="14">
        <f aca="true" t="shared" si="149" ref="W38:W48">Q38/K38*100</f>
        <v>15.079374710932578</v>
      </c>
      <c r="X38" s="10">
        <f aca="true" t="shared" si="150" ref="X38:AC38">SUM(X39:X48)</f>
        <v>2102.9</v>
      </c>
      <c r="Y38" s="10">
        <f t="shared" si="150"/>
        <v>0</v>
      </c>
      <c r="Z38" s="10">
        <f t="shared" si="150"/>
        <v>49.6</v>
      </c>
      <c r="AA38" s="10">
        <f t="shared" si="150"/>
        <v>1960</v>
      </c>
      <c r="AB38" s="10">
        <f t="shared" si="150"/>
        <v>0</v>
      </c>
      <c r="AC38" s="10">
        <f t="shared" si="150"/>
        <v>93.3</v>
      </c>
      <c r="AD38" s="14">
        <f aca="true" t="shared" si="151" ref="AD38:AD48">X38/K38*100</f>
        <v>28.355912617025954</v>
      </c>
      <c r="AE38" s="10">
        <f aca="true" t="shared" si="152" ref="AE38:AJ38">SUM(AE39:AE48)</f>
        <v>3772.8000000000006</v>
      </c>
      <c r="AF38" s="10">
        <f t="shared" si="152"/>
        <v>0</v>
      </c>
      <c r="AG38" s="10">
        <f t="shared" si="152"/>
        <v>166</v>
      </c>
      <c r="AH38" s="10">
        <f t="shared" si="152"/>
        <v>2969.1000000000004</v>
      </c>
      <c r="AI38" s="10">
        <f t="shared" si="152"/>
        <v>0</v>
      </c>
      <c r="AJ38" s="10">
        <f t="shared" si="152"/>
        <v>637.7</v>
      </c>
      <c r="AK38" s="14">
        <f aca="true" t="shared" si="153" ref="AK38:AK48">AE38/K38*100</f>
        <v>50.873169014939144</v>
      </c>
      <c r="AL38" s="31">
        <f aca="true" t="shared" si="154" ref="AL38:AQ38">SUM(AL39:AL48)</f>
        <v>7248.590000000001</v>
      </c>
      <c r="AM38" s="31">
        <f t="shared" si="154"/>
        <v>0</v>
      </c>
      <c r="AN38" s="31">
        <f t="shared" si="154"/>
        <v>1153.1</v>
      </c>
      <c r="AO38" s="31">
        <f t="shared" si="154"/>
        <v>5195.49</v>
      </c>
      <c r="AP38" s="31">
        <f t="shared" si="154"/>
        <v>0</v>
      </c>
      <c r="AQ38" s="31">
        <f t="shared" si="154"/>
        <v>900</v>
      </c>
      <c r="AR38" s="99">
        <f>AL38/K38*100</f>
        <v>97.74139742101296</v>
      </c>
      <c r="AS38" s="31">
        <f aca="true" t="shared" si="155" ref="AS38:BD38">SUM(AS39:AS48)</f>
        <v>11797.55</v>
      </c>
      <c r="AT38" s="31">
        <f t="shared" si="155"/>
        <v>0</v>
      </c>
      <c r="AU38" s="31">
        <f t="shared" si="155"/>
        <v>2950.8</v>
      </c>
      <c r="AV38" s="31">
        <f t="shared" si="155"/>
        <v>8099.619999999999</v>
      </c>
      <c r="AW38" s="31">
        <f t="shared" si="155"/>
        <v>0</v>
      </c>
      <c r="AX38" s="31">
        <f t="shared" si="155"/>
        <v>747.13</v>
      </c>
      <c r="AY38" s="31">
        <f t="shared" si="155"/>
        <v>1118.3</v>
      </c>
      <c r="AZ38" s="31">
        <f t="shared" si="155"/>
        <v>0</v>
      </c>
      <c r="BA38" s="31">
        <f t="shared" si="155"/>
        <v>46</v>
      </c>
      <c r="BB38" s="31">
        <f t="shared" si="155"/>
        <v>1020</v>
      </c>
      <c r="BC38" s="31">
        <f t="shared" si="155"/>
        <v>0</v>
      </c>
      <c r="BD38" s="31">
        <f t="shared" si="155"/>
        <v>52.3</v>
      </c>
      <c r="BE38" s="99">
        <f aca="true" t="shared" si="156" ref="BE38:BE44">AY38/AS38*100</f>
        <v>9.479086759539058</v>
      </c>
      <c r="BF38" s="31">
        <f aca="true" t="shared" si="157" ref="BF38:BK38">SUM(BF39:BF48)</f>
        <v>2102.9</v>
      </c>
      <c r="BG38" s="31">
        <f t="shared" si="157"/>
        <v>0</v>
      </c>
      <c r="BH38" s="31">
        <f t="shared" si="157"/>
        <v>49.6</v>
      </c>
      <c r="BI38" s="31">
        <f t="shared" si="157"/>
        <v>1960</v>
      </c>
      <c r="BJ38" s="31">
        <f t="shared" si="157"/>
        <v>0</v>
      </c>
      <c r="BK38" s="31">
        <f t="shared" si="157"/>
        <v>93.3</v>
      </c>
      <c r="BL38" s="99">
        <f aca="true" t="shared" si="158" ref="BL38:BL48">BF38/AS38*100</f>
        <v>17.824887370682898</v>
      </c>
      <c r="BM38" s="31">
        <f aca="true" t="shared" si="159" ref="BM38:BR38">SUM(BM39:BM48)</f>
        <v>3772.8000000000006</v>
      </c>
      <c r="BN38" s="31">
        <f t="shared" si="159"/>
        <v>0</v>
      </c>
      <c r="BO38" s="31">
        <f t="shared" si="159"/>
        <v>166</v>
      </c>
      <c r="BP38" s="31">
        <f t="shared" si="159"/>
        <v>2969.1000000000004</v>
      </c>
      <c r="BQ38" s="31">
        <f t="shared" si="159"/>
        <v>0</v>
      </c>
      <c r="BR38" s="31">
        <f t="shared" si="159"/>
        <v>637.7</v>
      </c>
      <c r="BS38" s="99">
        <f aca="true" t="shared" si="160" ref="BS38:BS48">BM38/AS38*100</f>
        <v>31.97952117176872</v>
      </c>
      <c r="BT38" s="31">
        <f aca="true" t="shared" si="161" ref="BT38:BY38">SUM(BT39:BT48)</f>
        <v>1618.75</v>
      </c>
      <c r="BU38" s="31">
        <f t="shared" si="161"/>
        <v>0</v>
      </c>
      <c r="BV38" s="31">
        <f t="shared" si="161"/>
        <v>2.2</v>
      </c>
      <c r="BW38" s="31">
        <f t="shared" si="161"/>
        <v>1528.32</v>
      </c>
      <c r="BX38" s="31">
        <f t="shared" si="161"/>
        <v>0</v>
      </c>
      <c r="BY38" s="31">
        <f t="shared" si="161"/>
        <v>88.23</v>
      </c>
      <c r="BZ38" s="99">
        <f aca="true" t="shared" si="162" ref="BZ38:BZ48">BT38/AS38*100</f>
        <v>13.721069205046813</v>
      </c>
      <c r="CA38" s="31">
        <f aca="true" t="shared" si="163" ref="CA38:CF38">SUM(CA39:CA48)</f>
        <v>3991.6800000000003</v>
      </c>
      <c r="CB38" s="31">
        <f t="shared" si="163"/>
        <v>0</v>
      </c>
      <c r="CC38" s="31">
        <f t="shared" si="163"/>
        <v>10.6</v>
      </c>
      <c r="CD38" s="31">
        <f t="shared" si="163"/>
        <v>3768.2700000000004</v>
      </c>
      <c r="CE38" s="31">
        <f t="shared" si="163"/>
        <v>0</v>
      </c>
      <c r="CF38" s="31">
        <f t="shared" si="163"/>
        <v>212.81</v>
      </c>
      <c r="CG38" s="99">
        <f aca="true" t="shared" si="164" ref="CG38:CG48">CA38/AS38*100</f>
        <v>33.834821636695764</v>
      </c>
      <c r="CH38" s="31">
        <f aca="true" t="shared" si="165" ref="CH38:CM38">SUM(CH39:CH48)</f>
        <v>8183.37</v>
      </c>
      <c r="CI38" s="31">
        <f t="shared" si="165"/>
        <v>0</v>
      </c>
      <c r="CJ38" s="31">
        <f t="shared" si="165"/>
        <v>2267.2</v>
      </c>
      <c r="CK38" s="31">
        <f t="shared" si="165"/>
        <v>5409.360000000001</v>
      </c>
      <c r="CL38" s="31">
        <f t="shared" si="165"/>
        <v>0</v>
      </c>
      <c r="CM38" s="31">
        <f t="shared" si="165"/>
        <v>506.80999999999995</v>
      </c>
      <c r="CN38" s="99">
        <f aca="true" t="shared" si="166" ref="CN38:CN48">CH38/AS38*100</f>
        <v>69.36499527444258</v>
      </c>
      <c r="CO38" s="31">
        <f aca="true" t="shared" si="167" ref="CO38:CT38">SUM(CO39:CO48)</f>
        <v>11423.509999999998</v>
      </c>
      <c r="CP38" s="31">
        <f t="shared" si="167"/>
        <v>0</v>
      </c>
      <c r="CQ38" s="31">
        <f t="shared" si="167"/>
        <v>2823.5</v>
      </c>
      <c r="CR38" s="31">
        <f t="shared" si="167"/>
        <v>7907.409999999999</v>
      </c>
      <c r="CS38" s="31">
        <f t="shared" si="167"/>
        <v>0</v>
      </c>
      <c r="CT38" s="31">
        <f t="shared" si="167"/>
        <v>692.5999999999999</v>
      </c>
      <c r="CU38" s="99">
        <f aca="true" t="shared" si="168" ref="CU38:CU48">CO38/AS38*100</f>
        <v>96.82951121207368</v>
      </c>
      <c r="CV38" s="31">
        <f aca="true" t="shared" si="169" ref="CV38:DG38">SUM(CV39:CV48)</f>
        <v>33692.909999999996</v>
      </c>
      <c r="CW38" s="31">
        <f t="shared" si="169"/>
        <v>0</v>
      </c>
      <c r="CX38" s="31">
        <f t="shared" si="169"/>
        <v>24794</v>
      </c>
      <c r="CY38" s="31">
        <f t="shared" si="169"/>
        <v>8688.61</v>
      </c>
      <c r="CZ38" s="31">
        <f t="shared" si="169"/>
        <v>0</v>
      </c>
      <c r="DA38" s="31">
        <f t="shared" si="169"/>
        <v>210.3</v>
      </c>
      <c r="DB38" s="31">
        <f t="shared" si="169"/>
        <v>2301.12</v>
      </c>
      <c r="DC38" s="31">
        <f t="shared" si="169"/>
        <v>0</v>
      </c>
      <c r="DD38" s="31">
        <f t="shared" si="169"/>
        <v>177.5</v>
      </c>
      <c r="DE38" s="31">
        <f t="shared" si="169"/>
        <v>2011.6200000000001</v>
      </c>
      <c r="DF38" s="31">
        <f t="shared" si="169"/>
        <v>0</v>
      </c>
      <c r="DG38" s="31">
        <f t="shared" si="169"/>
        <v>112</v>
      </c>
      <c r="DH38" s="99">
        <f aca="true" t="shared" si="170" ref="DH38:DH48">DB38/CV38*100</f>
        <v>6.829686126843897</v>
      </c>
      <c r="DI38" s="31">
        <f aca="true" t="shared" si="171" ref="DI38:DN38">SUM(DI39:DI48)</f>
        <v>5322.400000000001</v>
      </c>
      <c r="DJ38" s="31">
        <f t="shared" si="171"/>
        <v>0</v>
      </c>
      <c r="DK38" s="31">
        <f t="shared" si="171"/>
        <v>335.90000000000003</v>
      </c>
      <c r="DL38" s="31">
        <f t="shared" si="171"/>
        <v>4860.3</v>
      </c>
      <c r="DM38" s="31">
        <f t="shared" si="171"/>
        <v>0</v>
      </c>
      <c r="DN38" s="31">
        <f t="shared" si="171"/>
        <v>126.2</v>
      </c>
      <c r="DO38" s="99">
        <f aca="true" t="shared" si="172" ref="DO38:DO48">DI38/CV38*100</f>
        <v>15.796795230806723</v>
      </c>
      <c r="DP38" s="31">
        <f aca="true" t="shared" si="173" ref="DP38:DU38">SUM(DP39:DP48)</f>
        <v>7885.800000000001</v>
      </c>
      <c r="DQ38" s="31">
        <f t="shared" si="173"/>
        <v>0</v>
      </c>
      <c r="DR38" s="31">
        <f t="shared" si="173"/>
        <v>1185.9</v>
      </c>
      <c r="DS38" s="31">
        <f t="shared" si="173"/>
        <v>6565.800000000001</v>
      </c>
      <c r="DT38" s="31">
        <f t="shared" si="173"/>
        <v>0</v>
      </c>
      <c r="DU38" s="31">
        <f t="shared" si="173"/>
        <v>134.1</v>
      </c>
      <c r="DV38" s="99">
        <f aca="true" t="shared" si="174" ref="DV38:DV48">DP38/CV38*100</f>
        <v>23.404924062658885</v>
      </c>
      <c r="DW38" s="31">
        <f aca="true" t="shared" si="175" ref="DW38:EB38">SUM(DW39:DW48)</f>
        <v>33661.409999999996</v>
      </c>
      <c r="DX38" s="31">
        <f t="shared" si="175"/>
        <v>0</v>
      </c>
      <c r="DY38" s="31">
        <f t="shared" si="175"/>
        <v>24778.6</v>
      </c>
      <c r="DZ38" s="31">
        <f t="shared" si="175"/>
        <v>8690.210000000001</v>
      </c>
      <c r="EA38" s="31">
        <f t="shared" si="175"/>
        <v>0</v>
      </c>
      <c r="EB38" s="31">
        <f t="shared" si="175"/>
        <v>192.60000000000002</v>
      </c>
      <c r="EC38" s="99">
        <f aca="true" t="shared" si="176" ref="EC38:EC48">DW38/CV38*100</f>
        <v>99.90650852063536</v>
      </c>
      <c r="ED38" s="10">
        <f aca="true" t="shared" si="177" ref="ED38:EO38">SUM(ED39:ED48)</f>
        <v>6042.15</v>
      </c>
      <c r="EE38" s="10">
        <f t="shared" si="177"/>
        <v>0</v>
      </c>
      <c r="EF38" s="10">
        <f t="shared" si="177"/>
        <v>1003.55</v>
      </c>
      <c r="EG38" s="10">
        <f t="shared" si="177"/>
        <v>4879.5</v>
      </c>
      <c r="EH38" s="10">
        <f t="shared" si="177"/>
        <v>0</v>
      </c>
      <c r="EI38" s="10">
        <f t="shared" si="177"/>
        <v>159.1</v>
      </c>
      <c r="EJ38" s="10">
        <f t="shared" si="177"/>
        <v>2301.12</v>
      </c>
      <c r="EK38" s="10">
        <f t="shared" si="177"/>
        <v>0</v>
      </c>
      <c r="EL38" s="10">
        <f t="shared" si="177"/>
        <v>177.5</v>
      </c>
      <c r="EM38" s="10">
        <f t="shared" si="177"/>
        <v>2011.6200000000001</v>
      </c>
      <c r="EN38" s="10">
        <f t="shared" si="177"/>
        <v>0</v>
      </c>
      <c r="EO38" s="10">
        <f t="shared" si="177"/>
        <v>112</v>
      </c>
      <c r="EP38" s="14">
        <f>EJ38/ED38*100</f>
        <v>38.08445669174053</v>
      </c>
      <c r="EQ38" s="10">
        <f aca="true" t="shared" si="178" ref="EQ38:EV38">SUM(EQ39:EQ48)</f>
        <v>5322.400000000001</v>
      </c>
      <c r="ER38" s="10">
        <f t="shared" si="178"/>
        <v>0</v>
      </c>
      <c r="ES38" s="10">
        <f t="shared" si="178"/>
        <v>335.90000000000003</v>
      </c>
      <c r="ET38" s="10">
        <f t="shared" si="178"/>
        <v>4860.3</v>
      </c>
      <c r="EU38" s="10">
        <f t="shared" si="178"/>
        <v>0</v>
      </c>
      <c r="EV38" s="10">
        <f t="shared" si="178"/>
        <v>126.2</v>
      </c>
      <c r="EW38" s="14">
        <f>EQ38/ED38*100</f>
        <v>88.08784952376226</v>
      </c>
      <c r="EX38" s="10">
        <f aca="true" t="shared" si="179" ref="EX38:FC38">SUM(EX39:EX48)</f>
        <v>7885.800000000001</v>
      </c>
      <c r="EY38" s="10">
        <f t="shared" si="179"/>
        <v>0</v>
      </c>
      <c r="EZ38" s="10">
        <f t="shared" si="179"/>
        <v>1185.9</v>
      </c>
      <c r="FA38" s="10">
        <f t="shared" si="179"/>
        <v>6565.800000000001</v>
      </c>
      <c r="FB38" s="10">
        <f t="shared" si="179"/>
        <v>0</v>
      </c>
      <c r="FC38" s="10">
        <f t="shared" si="179"/>
        <v>134.1</v>
      </c>
      <c r="FD38" s="14">
        <f>EX38/ED38*100</f>
        <v>130.51314515528415</v>
      </c>
      <c r="FE38" s="10">
        <f aca="true" t="shared" si="180" ref="FE38:FJ38">SUM(FE39:FE48)</f>
        <v>2845.8999999999996</v>
      </c>
      <c r="FF38" s="10">
        <f t="shared" si="180"/>
        <v>0</v>
      </c>
      <c r="FG38" s="10">
        <f t="shared" si="180"/>
        <v>157.9</v>
      </c>
      <c r="FH38" s="10">
        <f t="shared" si="180"/>
        <v>2584.8999999999996</v>
      </c>
      <c r="FI38" s="10">
        <f t="shared" si="180"/>
        <v>0</v>
      </c>
      <c r="FJ38" s="10">
        <f t="shared" si="180"/>
        <v>103.1</v>
      </c>
      <c r="FK38" s="14">
        <f>FE38/ED38*100</f>
        <v>47.100783661445014</v>
      </c>
      <c r="FL38" s="10">
        <f aca="true" t="shared" si="181" ref="FL38:FQ38">SUM(FL39:FL48)</f>
        <v>4920.900000000001</v>
      </c>
      <c r="FM38" s="10">
        <f t="shared" si="181"/>
        <v>0</v>
      </c>
      <c r="FN38" s="10">
        <f t="shared" si="181"/>
        <v>571</v>
      </c>
      <c r="FO38" s="10">
        <f t="shared" si="181"/>
        <v>4218.7</v>
      </c>
      <c r="FP38" s="10">
        <f t="shared" si="181"/>
        <v>0</v>
      </c>
      <c r="FQ38" s="10">
        <f t="shared" si="181"/>
        <v>131.2</v>
      </c>
      <c r="FR38" s="14">
        <f aca="true" t="shared" si="182" ref="FR38:FR48">FL38/ED38*100</f>
        <v>81.44286388123435</v>
      </c>
    </row>
    <row r="39" spans="2:174" s="20" customFormat="1" ht="50.25" customHeight="1">
      <c r="B39" s="12">
        <v>18</v>
      </c>
      <c r="C39" s="12" t="s">
        <v>25</v>
      </c>
      <c r="D39" s="36">
        <f>F39+G39+H39+I39</f>
        <v>37</v>
      </c>
      <c r="E39" s="36"/>
      <c r="F39" s="36"/>
      <c r="G39" s="36">
        <v>37</v>
      </c>
      <c r="H39" s="36"/>
      <c r="I39" s="36"/>
      <c r="J39" s="34" t="e">
        <f>D39/#REF!*100</f>
        <v>#REF!</v>
      </c>
      <c r="K39" s="26">
        <f aca="true" t="shared" si="183" ref="K39:K48">M39+N39+O39+P39</f>
        <v>5</v>
      </c>
      <c r="L39" s="36"/>
      <c r="M39" s="36"/>
      <c r="N39" s="36">
        <v>5</v>
      </c>
      <c r="O39" s="36"/>
      <c r="P39" s="36"/>
      <c r="Q39" s="26">
        <f>S39+T39+U39+V39</f>
        <v>0</v>
      </c>
      <c r="R39" s="36"/>
      <c r="S39" s="36"/>
      <c r="T39" s="36"/>
      <c r="U39" s="36"/>
      <c r="V39" s="36"/>
      <c r="W39" s="35">
        <f t="shared" si="149"/>
        <v>0</v>
      </c>
      <c r="X39" s="26">
        <f>Z39+AA39+AB39+AC39</f>
        <v>4</v>
      </c>
      <c r="Y39" s="36"/>
      <c r="Z39" s="36"/>
      <c r="AA39" s="36">
        <v>4</v>
      </c>
      <c r="AB39" s="36"/>
      <c r="AC39" s="36"/>
      <c r="AD39" s="35">
        <f t="shared" si="151"/>
        <v>80</v>
      </c>
      <c r="AE39" s="26">
        <f>AG39+AH39+AI39+AJ39</f>
        <v>4</v>
      </c>
      <c r="AF39" s="36"/>
      <c r="AG39" s="36"/>
      <c r="AH39" s="36">
        <v>4</v>
      </c>
      <c r="AI39" s="36"/>
      <c r="AJ39" s="36"/>
      <c r="AK39" s="35">
        <f t="shared" si="153"/>
        <v>80</v>
      </c>
      <c r="AL39" s="36">
        <f>AN39+AO39+AP39+AQ39</f>
        <v>4</v>
      </c>
      <c r="AM39" s="36"/>
      <c r="AN39" s="36"/>
      <c r="AO39" s="36">
        <v>4</v>
      </c>
      <c r="AP39" s="36"/>
      <c r="AQ39" s="36"/>
      <c r="AR39" s="34">
        <f>AL39/K39*100</f>
        <v>80</v>
      </c>
      <c r="AS39" s="36">
        <f aca="true" t="shared" si="184" ref="AS39:AS48">AU39+AV39+AW39+AX39</f>
        <v>5</v>
      </c>
      <c r="AT39" s="36"/>
      <c r="AU39" s="36"/>
      <c r="AV39" s="36">
        <v>5</v>
      </c>
      <c r="AW39" s="36"/>
      <c r="AX39" s="36"/>
      <c r="AY39" s="36">
        <f>BA39+BB39+BC39+BD39</f>
        <v>0</v>
      </c>
      <c r="AZ39" s="36"/>
      <c r="BA39" s="36"/>
      <c r="BB39" s="36"/>
      <c r="BC39" s="36"/>
      <c r="BD39" s="36"/>
      <c r="BE39" s="34">
        <f t="shared" si="156"/>
        <v>0</v>
      </c>
      <c r="BF39" s="36">
        <f>BH39+BI39+BJ39+BK39</f>
        <v>4</v>
      </c>
      <c r="BG39" s="36"/>
      <c r="BH39" s="36"/>
      <c r="BI39" s="36">
        <v>4</v>
      </c>
      <c r="BJ39" s="36"/>
      <c r="BK39" s="36"/>
      <c r="BL39" s="34">
        <f t="shared" si="158"/>
        <v>80</v>
      </c>
      <c r="BM39" s="36">
        <f>BO39+BP39+BQ39+BR39</f>
        <v>4</v>
      </c>
      <c r="BN39" s="36"/>
      <c r="BO39" s="36"/>
      <c r="BP39" s="36">
        <v>4</v>
      </c>
      <c r="BQ39" s="36"/>
      <c r="BR39" s="36"/>
      <c r="BS39" s="34">
        <f t="shared" si="160"/>
        <v>80</v>
      </c>
      <c r="BT39" s="36">
        <f>BV39+BW39+BX39+BY39</f>
        <v>0</v>
      </c>
      <c r="BU39" s="36"/>
      <c r="BV39" s="36"/>
      <c r="BW39" s="36">
        <v>0</v>
      </c>
      <c r="BX39" s="36"/>
      <c r="BY39" s="36"/>
      <c r="BZ39" s="34">
        <f t="shared" si="162"/>
        <v>0</v>
      </c>
      <c r="CA39" s="36">
        <f>CC39+CD39+CE39+CF39</f>
        <v>2</v>
      </c>
      <c r="CB39" s="36"/>
      <c r="CC39" s="36"/>
      <c r="CD39" s="36">
        <v>2</v>
      </c>
      <c r="CE39" s="36"/>
      <c r="CF39" s="36"/>
      <c r="CG39" s="99">
        <f t="shared" si="164"/>
        <v>40</v>
      </c>
      <c r="CH39" s="36">
        <f>CJ39+CK39+CL39+CM39</f>
        <v>5</v>
      </c>
      <c r="CI39" s="36"/>
      <c r="CJ39" s="36"/>
      <c r="CK39" s="36">
        <v>5</v>
      </c>
      <c r="CL39" s="36"/>
      <c r="CM39" s="36"/>
      <c r="CN39" s="99">
        <f t="shared" si="166"/>
        <v>100</v>
      </c>
      <c r="CO39" s="36">
        <f>CQ39+CR39+CS39+CT39</f>
        <v>5</v>
      </c>
      <c r="CP39" s="36"/>
      <c r="CQ39" s="36"/>
      <c r="CR39" s="36">
        <v>5</v>
      </c>
      <c r="CS39" s="36"/>
      <c r="CT39" s="36"/>
      <c r="CU39" s="99">
        <f t="shared" si="168"/>
        <v>100</v>
      </c>
      <c r="CV39" s="36">
        <f aca="true" t="shared" si="185" ref="CV39:CV48">CX39+CY39+CZ39+DA39</f>
        <v>63</v>
      </c>
      <c r="CW39" s="36"/>
      <c r="CX39" s="36"/>
      <c r="CY39" s="36">
        <v>63</v>
      </c>
      <c r="CZ39" s="36"/>
      <c r="DA39" s="36"/>
      <c r="DB39" s="36">
        <f>DD39+DE39+DF39+DG39</f>
        <v>0</v>
      </c>
      <c r="DC39" s="36"/>
      <c r="DD39" s="36"/>
      <c r="DE39" s="36">
        <v>0</v>
      </c>
      <c r="DF39" s="36"/>
      <c r="DG39" s="36"/>
      <c r="DH39" s="99">
        <f t="shared" si="170"/>
        <v>0</v>
      </c>
      <c r="DI39" s="36">
        <f>DK39+DL39+DM39+DN39</f>
        <v>63</v>
      </c>
      <c r="DJ39" s="36"/>
      <c r="DK39" s="36"/>
      <c r="DL39" s="36">
        <v>63</v>
      </c>
      <c r="DM39" s="36"/>
      <c r="DN39" s="36"/>
      <c r="DO39" s="99">
        <f t="shared" si="172"/>
        <v>100</v>
      </c>
      <c r="DP39" s="36">
        <f>DR39+DS39+DT39+DU39</f>
        <v>63</v>
      </c>
      <c r="DQ39" s="36"/>
      <c r="DR39" s="36"/>
      <c r="DS39" s="36">
        <v>63</v>
      </c>
      <c r="DT39" s="36"/>
      <c r="DU39" s="36"/>
      <c r="DV39" s="99">
        <f t="shared" si="174"/>
        <v>100</v>
      </c>
      <c r="DW39" s="36">
        <f>DY39+DZ39+EA39+EB39</f>
        <v>63</v>
      </c>
      <c r="DX39" s="36"/>
      <c r="DY39" s="36"/>
      <c r="DZ39" s="36">
        <v>63</v>
      </c>
      <c r="EA39" s="36"/>
      <c r="EB39" s="36"/>
      <c r="EC39" s="99">
        <f t="shared" si="176"/>
        <v>100</v>
      </c>
      <c r="ED39" s="26">
        <f aca="true" t="shared" si="186" ref="ED39:ED44">EF39+EG39+EH39+EI39</f>
        <v>5</v>
      </c>
      <c r="EE39" s="36"/>
      <c r="EF39" s="36"/>
      <c r="EG39" s="36">
        <v>5</v>
      </c>
      <c r="EH39" s="36"/>
      <c r="EI39" s="36"/>
      <c r="EJ39" s="26">
        <f>EL39+EM39+EN39+EO39</f>
        <v>0</v>
      </c>
      <c r="EK39" s="36"/>
      <c r="EL39" s="36"/>
      <c r="EM39" s="36">
        <v>0</v>
      </c>
      <c r="EN39" s="36"/>
      <c r="EO39" s="36"/>
      <c r="EP39" s="14">
        <f>EJ39/ED39*100</f>
        <v>0</v>
      </c>
      <c r="EQ39" s="26">
        <f>ES39+ET39+EU39+EV39</f>
        <v>63</v>
      </c>
      <c r="ER39" s="36"/>
      <c r="ES39" s="36"/>
      <c r="ET39" s="36">
        <v>63</v>
      </c>
      <c r="EU39" s="36"/>
      <c r="EV39" s="36"/>
      <c r="EW39" s="14">
        <f>EQ39/ED39*100</f>
        <v>1260</v>
      </c>
      <c r="EX39" s="26">
        <f>EZ39+FA39+FB39+FC39</f>
        <v>63</v>
      </c>
      <c r="EY39" s="36"/>
      <c r="EZ39" s="36"/>
      <c r="FA39" s="36">
        <v>63</v>
      </c>
      <c r="FB39" s="36"/>
      <c r="FC39" s="36"/>
      <c r="FD39" s="14">
        <f>EX39/ED39*100</f>
        <v>1260</v>
      </c>
      <c r="FE39" s="26">
        <f>FG39+FH39+FI39+FJ39</f>
        <v>0</v>
      </c>
      <c r="FF39" s="36"/>
      <c r="FG39" s="36"/>
      <c r="FH39" s="36">
        <v>0</v>
      </c>
      <c r="FI39" s="36"/>
      <c r="FJ39" s="36"/>
      <c r="FK39" s="14">
        <f>FE39/ED39*100</f>
        <v>0</v>
      </c>
      <c r="FL39" s="26">
        <f>FN39+FO39+FP39+FQ39</f>
        <v>0</v>
      </c>
      <c r="FM39" s="36"/>
      <c r="FN39" s="36"/>
      <c r="FO39" s="36">
        <v>0</v>
      </c>
      <c r="FP39" s="36"/>
      <c r="FQ39" s="36"/>
      <c r="FR39" s="14">
        <f t="shared" si="182"/>
        <v>0</v>
      </c>
    </row>
    <row r="40" spans="2:174" s="20" customFormat="1" ht="46.5" customHeight="1">
      <c r="B40" s="12">
        <v>19</v>
      </c>
      <c r="C40" s="12" t="s">
        <v>95</v>
      </c>
      <c r="D40" s="36">
        <f>F40+G40+H40+I40</f>
        <v>4612</v>
      </c>
      <c r="E40" s="36"/>
      <c r="F40" s="36"/>
      <c r="G40" s="36">
        <v>4612</v>
      </c>
      <c r="H40" s="36"/>
      <c r="I40" s="36"/>
      <c r="J40" s="34" t="e">
        <f>D40/#REF!*100</f>
        <v>#REF!</v>
      </c>
      <c r="K40" s="26">
        <f t="shared" si="183"/>
        <v>4437.54</v>
      </c>
      <c r="L40" s="36"/>
      <c r="M40" s="36"/>
      <c r="N40" s="36">
        <v>4437.54</v>
      </c>
      <c r="O40" s="36"/>
      <c r="P40" s="36"/>
      <c r="Q40" s="26">
        <f aca="true" t="shared" si="187" ref="Q40:Q46">S40+T40+U40+V40</f>
        <v>1000</v>
      </c>
      <c r="R40" s="36"/>
      <c r="S40" s="36"/>
      <c r="T40" s="36">
        <v>1000</v>
      </c>
      <c r="U40" s="36"/>
      <c r="V40" s="36"/>
      <c r="W40" s="35">
        <f t="shared" si="149"/>
        <v>22.53500813513794</v>
      </c>
      <c r="X40" s="26">
        <f aca="true" t="shared" si="188" ref="X40:X46">Z40+AA40+AB40+AC40</f>
        <v>1768</v>
      </c>
      <c r="Y40" s="36"/>
      <c r="Z40" s="36"/>
      <c r="AA40" s="36">
        <v>1768</v>
      </c>
      <c r="AB40" s="36"/>
      <c r="AC40" s="36"/>
      <c r="AD40" s="35">
        <f t="shared" si="151"/>
        <v>39.84189438292387</v>
      </c>
      <c r="AE40" s="26">
        <f aca="true" t="shared" si="189" ref="AE40:AE46">AG40+AH40+AI40+AJ40</f>
        <v>2430</v>
      </c>
      <c r="AF40" s="36"/>
      <c r="AG40" s="36"/>
      <c r="AH40" s="36">
        <v>2430</v>
      </c>
      <c r="AI40" s="36"/>
      <c r="AJ40" s="36"/>
      <c r="AK40" s="35">
        <f t="shared" si="153"/>
        <v>54.760069768385186</v>
      </c>
      <c r="AL40" s="36">
        <f aca="true" t="shared" si="190" ref="AL40:AL46">AN40+AO40+AP40+AQ40</f>
        <v>4437.54</v>
      </c>
      <c r="AM40" s="36"/>
      <c r="AN40" s="36"/>
      <c r="AO40" s="36">
        <v>4437.54</v>
      </c>
      <c r="AP40" s="36"/>
      <c r="AQ40" s="36"/>
      <c r="AR40" s="34">
        <f>AL40/K40*100</f>
        <v>100</v>
      </c>
      <c r="AS40" s="36">
        <f t="shared" si="184"/>
        <v>6524.7</v>
      </c>
      <c r="AT40" s="36"/>
      <c r="AU40" s="36"/>
      <c r="AV40" s="36">
        <v>6524.7</v>
      </c>
      <c r="AW40" s="36"/>
      <c r="AX40" s="36"/>
      <c r="AY40" s="36">
        <f aca="true" t="shared" si="191" ref="AY40:AY46">BA40+BB40+BC40+BD40</f>
        <v>1000</v>
      </c>
      <c r="AZ40" s="36"/>
      <c r="BA40" s="36"/>
      <c r="BB40" s="36">
        <v>1000</v>
      </c>
      <c r="BC40" s="36"/>
      <c r="BD40" s="36"/>
      <c r="BE40" s="34">
        <f t="shared" si="156"/>
        <v>15.326375159011144</v>
      </c>
      <c r="BF40" s="36">
        <f aca="true" t="shared" si="192" ref="BF40:BF46">BH40+BI40+BJ40+BK40</f>
        <v>1768</v>
      </c>
      <c r="BG40" s="36"/>
      <c r="BH40" s="36"/>
      <c r="BI40" s="36">
        <v>1768</v>
      </c>
      <c r="BJ40" s="36"/>
      <c r="BK40" s="36"/>
      <c r="BL40" s="34">
        <f t="shared" si="158"/>
        <v>27.0970312811317</v>
      </c>
      <c r="BM40" s="36">
        <f aca="true" t="shared" si="193" ref="BM40:BM46">BO40+BP40+BQ40+BR40</f>
        <v>2430</v>
      </c>
      <c r="BN40" s="36"/>
      <c r="BO40" s="36"/>
      <c r="BP40" s="36">
        <v>2430</v>
      </c>
      <c r="BQ40" s="36"/>
      <c r="BR40" s="36"/>
      <c r="BS40" s="34">
        <f t="shared" si="160"/>
        <v>37.243091636397075</v>
      </c>
      <c r="BT40" s="36">
        <f aca="true" t="shared" si="194" ref="BT40:BT46">BV40+BW40+BX40+BY40</f>
        <v>1520</v>
      </c>
      <c r="BU40" s="36"/>
      <c r="BV40" s="36"/>
      <c r="BW40" s="36">
        <v>1520</v>
      </c>
      <c r="BX40" s="36"/>
      <c r="BY40" s="36"/>
      <c r="BZ40" s="34">
        <f t="shared" si="162"/>
        <v>23.296090241696938</v>
      </c>
      <c r="CA40" s="36">
        <f aca="true" t="shared" si="195" ref="CA40:CA46">CC40+CD40+CE40+CF40</f>
        <v>3376</v>
      </c>
      <c r="CB40" s="36"/>
      <c r="CC40" s="36"/>
      <c r="CD40" s="36">
        <v>3376</v>
      </c>
      <c r="CE40" s="36"/>
      <c r="CF40" s="36"/>
      <c r="CG40" s="99">
        <f t="shared" si="164"/>
        <v>51.741842536821615</v>
      </c>
      <c r="CH40" s="36">
        <f aca="true" t="shared" si="196" ref="CH40:CH46">CJ40+CK40+CL40+CM40</f>
        <v>4286.5</v>
      </c>
      <c r="CI40" s="36"/>
      <c r="CJ40" s="36"/>
      <c r="CK40" s="36">
        <v>4286.5</v>
      </c>
      <c r="CL40" s="36"/>
      <c r="CM40" s="36"/>
      <c r="CN40" s="99">
        <f t="shared" si="166"/>
        <v>65.69650711910127</v>
      </c>
      <c r="CO40" s="36">
        <f aca="true" t="shared" si="197" ref="CO40:CO46">CQ40+CR40+CS40+CT40</f>
        <v>6524.7</v>
      </c>
      <c r="CP40" s="36"/>
      <c r="CQ40" s="36"/>
      <c r="CR40" s="36">
        <v>6524.7</v>
      </c>
      <c r="CS40" s="36"/>
      <c r="CT40" s="36"/>
      <c r="CU40" s="99">
        <f t="shared" si="168"/>
        <v>100</v>
      </c>
      <c r="CV40" s="36">
        <f t="shared" si="185"/>
        <v>7241.2</v>
      </c>
      <c r="CW40" s="36"/>
      <c r="CX40" s="36"/>
      <c r="CY40" s="36">
        <v>7241.2</v>
      </c>
      <c r="CZ40" s="36"/>
      <c r="DA40" s="36"/>
      <c r="DB40" s="36">
        <f aca="true" t="shared" si="198" ref="DB40:DB46">DD40+DE40+DF40+DG40</f>
        <v>2000.2</v>
      </c>
      <c r="DC40" s="36"/>
      <c r="DD40" s="36"/>
      <c r="DE40" s="36">
        <v>2000.2</v>
      </c>
      <c r="DF40" s="36"/>
      <c r="DG40" s="36"/>
      <c r="DH40" s="99">
        <f t="shared" si="170"/>
        <v>27.62249350936309</v>
      </c>
      <c r="DI40" s="36">
        <f aca="true" t="shared" si="199" ref="DI40:DI46">DK40+DL40+DM40+DN40</f>
        <v>4456.9</v>
      </c>
      <c r="DJ40" s="36"/>
      <c r="DK40" s="36"/>
      <c r="DL40" s="36">
        <v>4456.9</v>
      </c>
      <c r="DM40" s="36"/>
      <c r="DN40" s="36"/>
      <c r="DO40" s="99">
        <f t="shared" si="172"/>
        <v>61.54919074186599</v>
      </c>
      <c r="DP40" s="36">
        <f aca="true" t="shared" si="200" ref="DP40:DP46">DR40+DS40+DT40+DU40</f>
        <v>5420.6</v>
      </c>
      <c r="DQ40" s="36"/>
      <c r="DR40" s="36"/>
      <c r="DS40" s="36">
        <v>5420.6</v>
      </c>
      <c r="DT40" s="36"/>
      <c r="DU40" s="36"/>
      <c r="DV40" s="99">
        <f t="shared" si="174"/>
        <v>74.85775838258853</v>
      </c>
      <c r="DW40" s="36">
        <f aca="true" t="shared" si="201" ref="DW40:DW46">DY40+DZ40+EA40+EB40</f>
        <v>7241.2</v>
      </c>
      <c r="DX40" s="36"/>
      <c r="DY40" s="36"/>
      <c r="DZ40" s="36">
        <v>7241.2</v>
      </c>
      <c r="EA40" s="36"/>
      <c r="EB40" s="36"/>
      <c r="EC40" s="99">
        <f t="shared" si="176"/>
        <v>100</v>
      </c>
      <c r="ED40" s="26">
        <f t="shared" si="186"/>
        <v>4092.6</v>
      </c>
      <c r="EE40" s="36"/>
      <c r="EF40" s="36"/>
      <c r="EG40" s="36">
        <v>4092.6</v>
      </c>
      <c r="EH40" s="36"/>
      <c r="EI40" s="36"/>
      <c r="EJ40" s="26">
        <f>EL40+EM40+EN40+EO40</f>
        <v>2000.2</v>
      </c>
      <c r="EK40" s="36"/>
      <c r="EL40" s="36"/>
      <c r="EM40" s="36">
        <v>2000.2</v>
      </c>
      <c r="EN40" s="36"/>
      <c r="EO40" s="36"/>
      <c r="EP40" s="14">
        <f>EJ40/ED40*100</f>
        <v>48.87357669940869</v>
      </c>
      <c r="EQ40" s="26">
        <f>ES40+ET40+EU40+EV40</f>
        <v>4456.9</v>
      </c>
      <c r="ER40" s="36"/>
      <c r="ES40" s="36"/>
      <c r="ET40" s="36">
        <v>4456.9</v>
      </c>
      <c r="EU40" s="36"/>
      <c r="EV40" s="36"/>
      <c r="EW40" s="14">
        <f>EQ40/ED40*100</f>
        <v>108.90143185261203</v>
      </c>
      <c r="EX40" s="26">
        <f>EZ40+FA40+FB40+FC40</f>
        <v>5420.6</v>
      </c>
      <c r="EY40" s="36"/>
      <c r="EZ40" s="36"/>
      <c r="FA40" s="36">
        <v>5420.6</v>
      </c>
      <c r="FB40" s="36"/>
      <c r="FC40" s="36"/>
      <c r="FD40" s="14">
        <f>EX40/ED40*100</f>
        <v>132.44881004740265</v>
      </c>
      <c r="FE40" s="26">
        <f aca="true" t="shared" si="202" ref="FE40:FE46">FG40+FH40+FI40+FJ40</f>
        <v>2484.2</v>
      </c>
      <c r="FF40" s="36"/>
      <c r="FG40" s="36"/>
      <c r="FH40" s="36">
        <v>2484.2</v>
      </c>
      <c r="FI40" s="36"/>
      <c r="FJ40" s="36"/>
      <c r="FK40" s="14">
        <f>FE40/ED40*100</f>
        <v>60.69979963837169</v>
      </c>
      <c r="FL40" s="26">
        <f aca="true" t="shared" si="203" ref="FL40:FL46">FN40+FO40+FP40+FQ40</f>
        <v>4092.6</v>
      </c>
      <c r="FM40" s="36"/>
      <c r="FN40" s="36"/>
      <c r="FO40" s="36">
        <v>4092.6</v>
      </c>
      <c r="FP40" s="36"/>
      <c r="FQ40" s="36"/>
      <c r="FR40" s="14">
        <f t="shared" si="182"/>
        <v>100</v>
      </c>
    </row>
    <row r="41" spans="2:174" s="20" customFormat="1" ht="153.75" customHeight="1">
      <c r="B41" s="76" t="s">
        <v>107</v>
      </c>
      <c r="C41" s="12" t="s">
        <v>106</v>
      </c>
      <c r="D41" s="36"/>
      <c r="E41" s="36"/>
      <c r="F41" s="36"/>
      <c r="G41" s="36"/>
      <c r="H41" s="36"/>
      <c r="I41" s="36"/>
      <c r="J41" s="34"/>
      <c r="K41" s="26"/>
      <c r="L41" s="36"/>
      <c r="M41" s="36"/>
      <c r="N41" s="36"/>
      <c r="O41" s="36"/>
      <c r="P41" s="36"/>
      <c r="Q41" s="26"/>
      <c r="R41" s="36"/>
      <c r="S41" s="36"/>
      <c r="T41" s="36"/>
      <c r="U41" s="36"/>
      <c r="V41" s="36"/>
      <c r="W41" s="35"/>
      <c r="X41" s="26"/>
      <c r="Y41" s="36"/>
      <c r="Z41" s="36"/>
      <c r="AA41" s="36"/>
      <c r="AB41" s="36"/>
      <c r="AC41" s="36"/>
      <c r="AD41" s="35"/>
      <c r="AE41" s="2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4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4"/>
      <c r="BF41" s="36"/>
      <c r="BG41" s="36"/>
      <c r="BH41" s="36"/>
      <c r="BI41" s="36"/>
      <c r="BJ41" s="36"/>
      <c r="BK41" s="36"/>
      <c r="BL41" s="34"/>
      <c r="BM41" s="36"/>
      <c r="BN41" s="36"/>
      <c r="BO41" s="36"/>
      <c r="BP41" s="36"/>
      <c r="BQ41" s="36"/>
      <c r="BR41" s="36"/>
      <c r="BS41" s="34"/>
      <c r="BT41" s="36"/>
      <c r="BU41" s="36"/>
      <c r="BV41" s="36"/>
      <c r="BW41" s="36"/>
      <c r="BX41" s="36"/>
      <c r="BY41" s="36"/>
      <c r="BZ41" s="34"/>
      <c r="CA41" s="36"/>
      <c r="CB41" s="36"/>
      <c r="CC41" s="36"/>
      <c r="CD41" s="36"/>
      <c r="CE41" s="36"/>
      <c r="CF41" s="36"/>
      <c r="CG41" s="99"/>
      <c r="CH41" s="36"/>
      <c r="CI41" s="36"/>
      <c r="CJ41" s="36"/>
      <c r="CK41" s="36"/>
      <c r="CL41" s="36"/>
      <c r="CM41" s="36"/>
      <c r="CN41" s="99"/>
      <c r="CO41" s="36"/>
      <c r="CP41" s="36"/>
      <c r="CQ41" s="36"/>
      <c r="CR41" s="36"/>
      <c r="CS41" s="36"/>
      <c r="CT41" s="36"/>
      <c r="CU41" s="99"/>
      <c r="CV41" s="36">
        <f t="shared" si="185"/>
        <v>23518</v>
      </c>
      <c r="CW41" s="36"/>
      <c r="CX41" s="36">
        <v>23518</v>
      </c>
      <c r="CY41" s="36"/>
      <c r="CZ41" s="36"/>
      <c r="DA41" s="36"/>
      <c r="DB41" s="36"/>
      <c r="DC41" s="36"/>
      <c r="DD41" s="36"/>
      <c r="DE41" s="36"/>
      <c r="DF41" s="36"/>
      <c r="DG41" s="36"/>
      <c r="DH41" s="99"/>
      <c r="DI41" s="36"/>
      <c r="DJ41" s="36"/>
      <c r="DK41" s="36"/>
      <c r="DL41" s="36"/>
      <c r="DM41" s="36"/>
      <c r="DN41" s="36"/>
      <c r="DO41" s="99"/>
      <c r="DP41" s="36"/>
      <c r="DQ41" s="36"/>
      <c r="DR41" s="36"/>
      <c r="DS41" s="36"/>
      <c r="DT41" s="36"/>
      <c r="DU41" s="36"/>
      <c r="DV41" s="99"/>
      <c r="DW41" s="36">
        <f t="shared" si="201"/>
        <v>23518</v>
      </c>
      <c r="DX41" s="36"/>
      <c r="DY41" s="36">
        <v>23518</v>
      </c>
      <c r="DZ41" s="36"/>
      <c r="EA41" s="36"/>
      <c r="EB41" s="36"/>
      <c r="EC41" s="99"/>
      <c r="ED41" s="26">
        <f t="shared" si="186"/>
        <v>0</v>
      </c>
      <c r="EE41" s="36"/>
      <c r="EF41" s="36"/>
      <c r="EG41" s="36"/>
      <c r="EH41" s="36"/>
      <c r="EI41" s="36"/>
      <c r="EJ41" s="26"/>
      <c r="EK41" s="36"/>
      <c r="EL41" s="36"/>
      <c r="EM41" s="36"/>
      <c r="EN41" s="36"/>
      <c r="EO41" s="36"/>
      <c r="EP41" s="14"/>
      <c r="EQ41" s="26"/>
      <c r="ER41" s="36"/>
      <c r="ES41" s="36"/>
      <c r="ET41" s="36"/>
      <c r="EU41" s="36"/>
      <c r="EV41" s="36"/>
      <c r="EW41" s="14"/>
      <c r="EX41" s="26"/>
      <c r="EY41" s="36"/>
      <c r="EZ41" s="36"/>
      <c r="FA41" s="36"/>
      <c r="FB41" s="36"/>
      <c r="FC41" s="36"/>
      <c r="FD41" s="14"/>
      <c r="FE41" s="26">
        <f t="shared" si="202"/>
        <v>0</v>
      </c>
      <c r="FF41" s="36"/>
      <c r="FG41" s="36">
        <v>0</v>
      </c>
      <c r="FH41" s="36"/>
      <c r="FI41" s="36"/>
      <c r="FJ41" s="36"/>
      <c r="FK41" s="14"/>
      <c r="FL41" s="26">
        <f t="shared" si="203"/>
        <v>0</v>
      </c>
      <c r="FM41" s="36"/>
      <c r="FN41" s="36">
        <v>0</v>
      </c>
      <c r="FO41" s="36"/>
      <c r="FP41" s="36"/>
      <c r="FQ41" s="36"/>
      <c r="FR41" s="14"/>
    </row>
    <row r="42" spans="2:174" s="108" customFormat="1" ht="72" customHeight="1">
      <c r="B42" s="109">
        <v>20</v>
      </c>
      <c r="C42" s="109" t="s">
        <v>26</v>
      </c>
      <c r="D42" s="38">
        <f>F42+G42+H42+I42</f>
        <v>934.6</v>
      </c>
      <c r="E42" s="109"/>
      <c r="F42" s="109"/>
      <c r="G42" s="109">
        <v>934.6</v>
      </c>
      <c r="H42" s="109"/>
      <c r="I42" s="109"/>
      <c r="J42" s="99" t="e">
        <f>D42/#REF!*100</f>
        <v>#REF!</v>
      </c>
      <c r="K42" s="33">
        <f t="shared" si="183"/>
        <v>350</v>
      </c>
      <c r="L42" s="109"/>
      <c r="M42" s="109"/>
      <c r="N42" s="109">
        <v>350</v>
      </c>
      <c r="O42" s="109"/>
      <c r="P42" s="109"/>
      <c r="Q42" s="38">
        <f t="shared" si="187"/>
        <v>0</v>
      </c>
      <c r="R42" s="109"/>
      <c r="S42" s="109"/>
      <c r="T42" s="109"/>
      <c r="U42" s="109"/>
      <c r="V42" s="109"/>
      <c r="W42" s="99">
        <f t="shared" si="149"/>
        <v>0</v>
      </c>
      <c r="X42" s="38">
        <f t="shared" si="188"/>
        <v>156.8</v>
      </c>
      <c r="Y42" s="109"/>
      <c r="Z42" s="109"/>
      <c r="AA42" s="109">
        <v>156.8</v>
      </c>
      <c r="AB42" s="109"/>
      <c r="AC42" s="109"/>
      <c r="AD42" s="99">
        <f t="shared" si="151"/>
        <v>44.800000000000004</v>
      </c>
      <c r="AE42" s="38">
        <f t="shared" si="189"/>
        <v>320.9</v>
      </c>
      <c r="AF42" s="109"/>
      <c r="AG42" s="109"/>
      <c r="AH42" s="109">
        <v>320.9</v>
      </c>
      <c r="AI42" s="109"/>
      <c r="AJ42" s="109"/>
      <c r="AK42" s="99">
        <f t="shared" si="153"/>
        <v>91.68571428571428</v>
      </c>
      <c r="AL42" s="38">
        <f t="shared" si="190"/>
        <v>320.9</v>
      </c>
      <c r="AM42" s="109"/>
      <c r="AN42" s="109"/>
      <c r="AO42" s="109">
        <v>320.9</v>
      </c>
      <c r="AP42" s="109"/>
      <c r="AQ42" s="109"/>
      <c r="AR42" s="99">
        <f aca="true" t="shared" si="204" ref="AR42:AR48">AL42/K42*100</f>
        <v>91.68571428571428</v>
      </c>
      <c r="AS42" s="38">
        <f t="shared" si="184"/>
        <v>786.4</v>
      </c>
      <c r="AT42" s="109"/>
      <c r="AU42" s="109"/>
      <c r="AV42" s="109">
        <v>786.4</v>
      </c>
      <c r="AW42" s="109"/>
      <c r="AX42" s="109"/>
      <c r="AY42" s="38">
        <f t="shared" si="191"/>
        <v>0</v>
      </c>
      <c r="AZ42" s="109"/>
      <c r="BA42" s="109"/>
      <c r="BB42" s="109"/>
      <c r="BC42" s="109"/>
      <c r="BD42" s="109"/>
      <c r="BE42" s="99">
        <f t="shared" si="156"/>
        <v>0</v>
      </c>
      <c r="BF42" s="38">
        <f t="shared" si="192"/>
        <v>156.8</v>
      </c>
      <c r="BG42" s="109"/>
      <c r="BH42" s="109"/>
      <c r="BI42" s="109">
        <v>156.8</v>
      </c>
      <c r="BJ42" s="109"/>
      <c r="BK42" s="109"/>
      <c r="BL42" s="99">
        <f t="shared" si="158"/>
        <v>19.93896236012208</v>
      </c>
      <c r="BM42" s="38">
        <f t="shared" si="193"/>
        <v>320.9</v>
      </c>
      <c r="BN42" s="109"/>
      <c r="BO42" s="109"/>
      <c r="BP42" s="109">
        <v>320.9</v>
      </c>
      <c r="BQ42" s="109"/>
      <c r="BR42" s="109"/>
      <c r="BS42" s="99">
        <f t="shared" si="160"/>
        <v>40.80620549338759</v>
      </c>
      <c r="BT42" s="38">
        <f t="shared" si="194"/>
        <v>0</v>
      </c>
      <c r="BU42" s="109"/>
      <c r="BV42" s="109"/>
      <c r="BW42" s="109">
        <v>0</v>
      </c>
      <c r="BX42" s="109"/>
      <c r="BY42" s="109"/>
      <c r="BZ42" s="99">
        <f t="shared" si="162"/>
        <v>0</v>
      </c>
      <c r="CA42" s="38">
        <f t="shared" si="195"/>
        <v>166.4</v>
      </c>
      <c r="CB42" s="109"/>
      <c r="CC42" s="109"/>
      <c r="CD42" s="109">
        <v>166.4</v>
      </c>
      <c r="CE42" s="109"/>
      <c r="CF42" s="109"/>
      <c r="CG42" s="99">
        <f t="shared" si="164"/>
        <v>21.15971515768057</v>
      </c>
      <c r="CH42" s="38">
        <f t="shared" si="196"/>
        <v>783.1</v>
      </c>
      <c r="CI42" s="109"/>
      <c r="CJ42" s="109"/>
      <c r="CK42" s="109">
        <v>783.1</v>
      </c>
      <c r="CL42" s="109"/>
      <c r="CM42" s="109"/>
      <c r="CN42" s="99">
        <f t="shared" si="166"/>
        <v>99.58036622583928</v>
      </c>
      <c r="CO42" s="38">
        <f t="shared" si="197"/>
        <v>786.4</v>
      </c>
      <c r="CP42" s="109"/>
      <c r="CQ42" s="109"/>
      <c r="CR42" s="109">
        <v>786.4</v>
      </c>
      <c r="CS42" s="109"/>
      <c r="CT42" s="109"/>
      <c r="CU42" s="99">
        <f t="shared" si="168"/>
        <v>100</v>
      </c>
      <c r="CV42" s="38">
        <f t="shared" si="185"/>
        <v>540.1</v>
      </c>
      <c r="CW42" s="109"/>
      <c r="CX42" s="109"/>
      <c r="CY42" s="109">
        <v>540.1</v>
      </c>
      <c r="CZ42" s="109"/>
      <c r="DA42" s="109"/>
      <c r="DB42" s="38">
        <f t="shared" si="198"/>
        <v>0</v>
      </c>
      <c r="DC42" s="109"/>
      <c r="DD42" s="109"/>
      <c r="DE42" s="109">
        <v>0</v>
      </c>
      <c r="DF42" s="109"/>
      <c r="DG42" s="109"/>
      <c r="DH42" s="99">
        <f t="shared" si="170"/>
        <v>0</v>
      </c>
      <c r="DI42" s="38">
        <f t="shared" si="199"/>
        <v>99</v>
      </c>
      <c r="DJ42" s="109"/>
      <c r="DK42" s="109"/>
      <c r="DL42" s="109">
        <v>99</v>
      </c>
      <c r="DM42" s="109"/>
      <c r="DN42" s="109"/>
      <c r="DO42" s="99">
        <f t="shared" si="172"/>
        <v>18.329938900203665</v>
      </c>
      <c r="DP42" s="38">
        <f t="shared" si="200"/>
        <v>439.6</v>
      </c>
      <c r="DQ42" s="109"/>
      <c r="DR42" s="109"/>
      <c r="DS42" s="109">
        <v>439.6</v>
      </c>
      <c r="DT42" s="109"/>
      <c r="DU42" s="109"/>
      <c r="DV42" s="114">
        <f t="shared" si="174"/>
        <v>81.39233475282354</v>
      </c>
      <c r="DW42" s="38">
        <f t="shared" si="201"/>
        <v>540.1</v>
      </c>
      <c r="DX42" s="109"/>
      <c r="DY42" s="109"/>
      <c r="DZ42" s="109">
        <v>540.1</v>
      </c>
      <c r="EA42" s="109"/>
      <c r="EB42" s="109"/>
      <c r="EC42" s="99">
        <f t="shared" si="176"/>
        <v>100</v>
      </c>
      <c r="ED42" s="33">
        <f t="shared" si="186"/>
        <v>361</v>
      </c>
      <c r="EE42" s="109"/>
      <c r="EF42" s="109"/>
      <c r="EG42" s="109">
        <v>361</v>
      </c>
      <c r="EH42" s="109"/>
      <c r="EI42" s="109"/>
      <c r="EJ42" s="33">
        <f>EL42+EM42+EN42+EO42</f>
        <v>0</v>
      </c>
      <c r="EK42" s="109"/>
      <c r="EL42" s="109"/>
      <c r="EM42" s="109">
        <v>0</v>
      </c>
      <c r="EN42" s="109"/>
      <c r="EO42" s="109"/>
      <c r="EP42" s="14">
        <f aca="true" t="shared" si="205" ref="EP42:EP48">EJ42/ED42*100</f>
        <v>0</v>
      </c>
      <c r="EQ42" s="33">
        <f>ES42+ET42+EU42+EV42</f>
        <v>99</v>
      </c>
      <c r="ER42" s="109"/>
      <c r="ES42" s="109"/>
      <c r="ET42" s="109">
        <v>99</v>
      </c>
      <c r="EU42" s="109"/>
      <c r="EV42" s="109"/>
      <c r="EW42" s="14">
        <f aca="true" t="shared" si="206" ref="EW42:EW48">EQ42/ED42*100</f>
        <v>27.42382271468144</v>
      </c>
      <c r="EX42" s="33">
        <f>EZ42+FA42+FB42+FC42</f>
        <v>439.6</v>
      </c>
      <c r="EY42" s="109"/>
      <c r="EZ42" s="109"/>
      <c r="FA42" s="109">
        <v>439.6</v>
      </c>
      <c r="FB42" s="109"/>
      <c r="FC42" s="109"/>
      <c r="FD42" s="57">
        <f aca="true" t="shared" si="207" ref="FD42:FD48">EX42/ED42*100</f>
        <v>121.77285318559557</v>
      </c>
      <c r="FE42" s="33">
        <f t="shared" si="202"/>
        <v>90</v>
      </c>
      <c r="FF42" s="109"/>
      <c r="FG42" s="109"/>
      <c r="FH42" s="109">
        <v>90</v>
      </c>
      <c r="FI42" s="109"/>
      <c r="FJ42" s="109"/>
      <c r="FK42" s="14">
        <f aca="true" t="shared" si="208" ref="FK42:FK48">FE42/ED42*100</f>
        <v>24.930747922437675</v>
      </c>
      <c r="FL42" s="33">
        <f t="shared" si="203"/>
        <v>90</v>
      </c>
      <c r="FM42" s="109"/>
      <c r="FN42" s="109"/>
      <c r="FO42" s="109">
        <v>90</v>
      </c>
      <c r="FP42" s="109"/>
      <c r="FQ42" s="109"/>
      <c r="FR42" s="14">
        <f t="shared" si="182"/>
        <v>24.930747922437675</v>
      </c>
    </row>
    <row r="43" spans="2:174" s="20" customFormat="1" ht="61.5" customHeight="1">
      <c r="B43" s="12">
        <v>21</v>
      </c>
      <c r="C43" s="12" t="s">
        <v>96</v>
      </c>
      <c r="D43" s="36">
        <f>F43+G43+H43+I43</f>
        <v>29</v>
      </c>
      <c r="E43" s="36"/>
      <c r="F43" s="36"/>
      <c r="G43" s="36"/>
      <c r="H43" s="36"/>
      <c r="I43" s="36">
        <v>29</v>
      </c>
      <c r="J43" s="34" t="e">
        <f>D43/#REF!*100</f>
        <v>#REF!</v>
      </c>
      <c r="K43" s="26">
        <f t="shared" si="183"/>
        <v>45.1</v>
      </c>
      <c r="L43" s="36"/>
      <c r="M43" s="36"/>
      <c r="N43" s="36"/>
      <c r="O43" s="36"/>
      <c r="P43" s="36">
        <v>45.1</v>
      </c>
      <c r="Q43" s="36">
        <f t="shared" si="187"/>
        <v>2.2</v>
      </c>
      <c r="R43" s="36"/>
      <c r="S43" s="36"/>
      <c r="T43" s="36"/>
      <c r="U43" s="36"/>
      <c r="V43" s="36">
        <v>2.2</v>
      </c>
      <c r="W43" s="34">
        <f t="shared" si="149"/>
        <v>4.878048780487805</v>
      </c>
      <c r="X43" s="36">
        <f t="shared" si="188"/>
        <v>42.6</v>
      </c>
      <c r="Y43" s="36"/>
      <c r="Z43" s="36"/>
      <c r="AA43" s="36"/>
      <c r="AB43" s="36"/>
      <c r="AC43" s="36">
        <v>42.6</v>
      </c>
      <c r="AD43" s="34">
        <f t="shared" si="151"/>
        <v>94.45676274944567</v>
      </c>
      <c r="AE43" s="36">
        <f t="shared" si="189"/>
        <v>42.6</v>
      </c>
      <c r="AF43" s="36"/>
      <c r="AG43" s="36"/>
      <c r="AH43" s="36"/>
      <c r="AI43" s="36"/>
      <c r="AJ43" s="36">
        <v>42.6</v>
      </c>
      <c r="AK43" s="35">
        <f t="shared" si="153"/>
        <v>94.45676274944567</v>
      </c>
      <c r="AL43" s="36">
        <f t="shared" si="190"/>
        <v>45.1</v>
      </c>
      <c r="AM43" s="36"/>
      <c r="AN43" s="36"/>
      <c r="AO43" s="36"/>
      <c r="AP43" s="36"/>
      <c r="AQ43" s="36">
        <v>45.1</v>
      </c>
      <c r="AR43" s="34">
        <f t="shared" si="204"/>
        <v>100</v>
      </c>
      <c r="AS43" s="36">
        <f t="shared" si="184"/>
        <v>69.82</v>
      </c>
      <c r="AT43" s="36"/>
      <c r="AU43" s="36"/>
      <c r="AV43" s="36">
        <v>12.92</v>
      </c>
      <c r="AW43" s="36"/>
      <c r="AX43" s="36">
        <v>56.9</v>
      </c>
      <c r="AY43" s="36">
        <f t="shared" si="191"/>
        <v>2.2</v>
      </c>
      <c r="AZ43" s="36"/>
      <c r="BA43" s="36"/>
      <c r="BB43" s="36"/>
      <c r="BC43" s="36"/>
      <c r="BD43" s="36">
        <v>2.2</v>
      </c>
      <c r="BE43" s="34">
        <f t="shared" si="156"/>
        <v>3.1509596104268125</v>
      </c>
      <c r="BF43" s="36">
        <f t="shared" si="192"/>
        <v>42.6</v>
      </c>
      <c r="BG43" s="36"/>
      <c r="BH43" s="36"/>
      <c r="BI43" s="36"/>
      <c r="BJ43" s="36"/>
      <c r="BK43" s="36">
        <v>42.6</v>
      </c>
      <c r="BL43" s="34">
        <f t="shared" si="158"/>
        <v>61.01403609281009</v>
      </c>
      <c r="BM43" s="36">
        <f t="shared" si="193"/>
        <v>42.6</v>
      </c>
      <c r="BN43" s="36"/>
      <c r="BO43" s="36"/>
      <c r="BP43" s="36"/>
      <c r="BQ43" s="36"/>
      <c r="BR43" s="36">
        <v>42.6</v>
      </c>
      <c r="BS43" s="34">
        <f t="shared" si="160"/>
        <v>61.01403609281009</v>
      </c>
      <c r="BT43" s="36">
        <f t="shared" si="194"/>
        <v>0</v>
      </c>
      <c r="BU43" s="36"/>
      <c r="BV43" s="36"/>
      <c r="BW43" s="36"/>
      <c r="BX43" s="36"/>
      <c r="BY43" s="36">
        <v>0</v>
      </c>
      <c r="BZ43" s="34">
        <f t="shared" si="162"/>
        <v>0</v>
      </c>
      <c r="CA43" s="36">
        <f t="shared" si="195"/>
        <v>5</v>
      </c>
      <c r="CB43" s="36"/>
      <c r="CC43" s="36"/>
      <c r="CD43" s="36">
        <v>5</v>
      </c>
      <c r="CE43" s="36"/>
      <c r="CF43" s="36">
        <v>0</v>
      </c>
      <c r="CG43" s="99">
        <f t="shared" si="164"/>
        <v>7.161271841879119</v>
      </c>
      <c r="CH43" s="36">
        <f t="shared" si="196"/>
        <v>56.9</v>
      </c>
      <c r="CI43" s="36"/>
      <c r="CJ43" s="36"/>
      <c r="CK43" s="36">
        <v>5</v>
      </c>
      <c r="CL43" s="36"/>
      <c r="CM43" s="36">
        <v>51.9</v>
      </c>
      <c r="CN43" s="99">
        <f t="shared" si="166"/>
        <v>81.49527356058437</v>
      </c>
      <c r="CO43" s="36">
        <f t="shared" si="197"/>
        <v>69.82</v>
      </c>
      <c r="CP43" s="36"/>
      <c r="CQ43" s="36"/>
      <c r="CR43" s="36">
        <v>12.92</v>
      </c>
      <c r="CS43" s="36"/>
      <c r="CT43" s="36">
        <v>56.9</v>
      </c>
      <c r="CU43" s="99">
        <f t="shared" si="168"/>
        <v>100</v>
      </c>
      <c r="CV43" s="36">
        <f t="shared" si="185"/>
        <v>158.4</v>
      </c>
      <c r="CW43" s="36"/>
      <c r="CX43" s="36"/>
      <c r="CY43" s="36">
        <v>0</v>
      </c>
      <c r="CZ43" s="36"/>
      <c r="DA43" s="36">
        <v>158.4</v>
      </c>
      <c r="DB43" s="36">
        <f t="shared" si="198"/>
        <v>112</v>
      </c>
      <c r="DC43" s="36"/>
      <c r="DD43" s="36"/>
      <c r="DE43" s="36">
        <v>0</v>
      </c>
      <c r="DF43" s="36"/>
      <c r="DG43" s="36">
        <v>112</v>
      </c>
      <c r="DH43" s="99">
        <f t="shared" si="170"/>
        <v>70.70707070707071</v>
      </c>
      <c r="DI43" s="36">
        <f t="shared" si="199"/>
        <v>125.7</v>
      </c>
      <c r="DJ43" s="36"/>
      <c r="DK43" s="36"/>
      <c r="DL43" s="36">
        <v>0</v>
      </c>
      <c r="DM43" s="36"/>
      <c r="DN43" s="36">
        <v>125.7</v>
      </c>
      <c r="DO43" s="99">
        <f t="shared" si="172"/>
        <v>79.35606060606061</v>
      </c>
      <c r="DP43" s="36">
        <f t="shared" si="200"/>
        <v>129.7</v>
      </c>
      <c r="DQ43" s="36"/>
      <c r="DR43" s="36"/>
      <c r="DS43" s="36">
        <v>0</v>
      </c>
      <c r="DT43" s="36"/>
      <c r="DU43" s="36">
        <v>129.7</v>
      </c>
      <c r="DV43" s="99">
        <f t="shared" si="174"/>
        <v>81.88131313131312</v>
      </c>
      <c r="DW43" s="36">
        <f t="shared" si="201"/>
        <v>158.4</v>
      </c>
      <c r="DX43" s="36"/>
      <c r="DY43" s="36"/>
      <c r="DZ43" s="36">
        <v>0</v>
      </c>
      <c r="EA43" s="36"/>
      <c r="EB43" s="36">
        <v>158.4</v>
      </c>
      <c r="EC43" s="99">
        <f t="shared" si="176"/>
        <v>100</v>
      </c>
      <c r="ED43" s="26">
        <f t="shared" si="186"/>
        <v>110</v>
      </c>
      <c r="EE43" s="36"/>
      <c r="EF43" s="36"/>
      <c r="EG43" s="36">
        <v>0</v>
      </c>
      <c r="EH43" s="36"/>
      <c r="EI43" s="36">
        <v>110</v>
      </c>
      <c r="EJ43" s="26">
        <f>EL43+EM43+EN43+EO43</f>
        <v>112</v>
      </c>
      <c r="EK43" s="36"/>
      <c r="EL43" s="36"/>
      <c r="EM43" s="36">
        <v>0</v>
      </c>
      <c r="EN43" s="36"/>
      <c r="EO43" s="36">
        <v>112</v>
      </c>
      <c r="EP43" s="14">
        <f t="shared" si="205"/>
        <v>101.81818181818181</v>
      </c>
      <c r="EQ43" s="26">
        <f>ES43+ET43+EU43+EV43</f>
        <v>125.7</v>
      </c>
      <c r="ER43" s="36"/>
      <c r="ES43" s="36"/>
      <c r="ET43" s="36">
        <v>0</v>
      </c>
      <c r="EU43" s="36"/>
      <c r="EV43" s="36">
        <v>125.7</v>
      </c>
      <c r="EW43" s="14">
        <f t="shared" si="206"/>
        <v>114.27272727272728</v>
      </c>
      <c r="EX43" s="26">
        <f>EZ43+FA43+FB43+FC43</f>
        <v>129.7</v>
      </c>
      <c r="EY43" s="36"/>
      <c r="EZ43" s="36"/>
      <c r="FA43" s="36">
        <v>0</v>
      </c>
      <c r="FB43" s="36"/>
      <c r="FC43" s="36">
        <v>129.7</v>
      </c>
      <c r="FD43" s="14">
        <f t="shared" si="207"/>
        <v>117.90909090909089</v>
      </c>
      <c r="FE43" s="26">
        <f t="shared" si="202"/>
        <v>82</v>
      </c>
      <c r="FF43" s="36"/>
      <c r="FG43" s="36"/>
      <c r="FH43" s="36">
        <v>0</v>
      </c>
      <c r="FI43" s="36"/>
      <c r="FJ43" s="36">
        <v>82</v>
      </c>
      <c r="FK43" s="14">
        <f t="shared" si="208"/>
        <v>74.54545454545455</v>
      </c>
      <c r="FL43" s="26">
        <f t="shared" si="203"/>
        <v>109.6</v>
      </c>
      <c r="FM43" s="36"/>
      <c r="FN43" s="36"/>
      <c r="FO43" s="36">
        <v>0</v>
      </c>
      <c r="FP43" s="36"/>
      <c r="FQ43" s="36">
        <v>109.6</v>
      </c>
      <c r="FR43" s="14">
        <f t="shared" si="182"/>
        <v>99.63636363636364</v>
      </c>
    </row>
    <row r="44" spans="2:174" s="20" customFormat="1" ht="53.25" customHeight="1">
      <c r="B44" s="12">
        <v>22</v>
      </c>
      <c r="C44" s="12" t="s">
        <v>97</v>
      </c>
      <c r="D44" s="36">
        <f>F44+G44+H44+I44</f>
        <v>157.5</v>
      </c>
      <c r="E44" s="36"/>
      <c r="F44" s="36">
        <v>81.6</v>
      </c>
      <c r="G44" s="36">
        <v>0</v>
      </c>
      <c r="H44" s="36"/>
      <c r="I44" s="36">
        <v>75.9</v>
      </c>
      <c r="J44" s="34" t="e">
        <f>D44/#REF!*100</f>
        <v>#REF!</v>
      </c>
      <c r="K44" s="26">
        <f t="shared" si="183"/>
        <v>1204.3</v>
      </c>
      <c r="L44" s="36"/>
      <c r="M44" s="36">
        <v>1034</v>
      </c>
      <c r="N44" s="36">
        <v>0</v>
      </c>
      <c r="O44" s="36"/>
      <c r="P44" s="36">
        <v>170.3</v>
      </c>
      <c r="Q44" s="26">
        <f t="shared" si="187"/>
        <v>0.9</v>
      </c>
      <c r="R44" s="36"/>
      <c r="S44" s="36">
        <v>0</v>
      </c>
      <c r="T44" s="36"/>
      <c r="U44" s="36"/>
      <c r="V44" s="36">
        <v>0.9</v>
      </c>
      <c r="W44" s="35">
        <f t="shared" si="149"/>
        <v>0.07473220958232998</v>
      </c>
      <c r="X44" s="26">
        <f t="shared" si="188"/>
        <v>5.1</v>
      </c>
      <c r="Y44" s="36"/>
      <c r="Z44" s="36">
        <v>3.6</v>
      </c>
      <c r="AA44" s="36"/>
      <c r="AB44" s="36"/>
      <c r="AC44" s="36">
        <v>1.5</v>
      </c>
      <c r="AD44" s="35">
        <f t="shared" si="151"/>
        <v>0.4234825209665366</v>
      </c>
      <c r="AE44" s="26">
        <f t="shared" si="189"/>
        <v>99.3</v>
      </c>
      <c r="AF44" s="36"/>
      <c r="AG44" s="36">
        <v>9</v>
      </c>
      <c r="AH44" s="36"/>
      <c r="AI44" s="36"/>
      <c r="AJ44" s="36">
        <v>90.3</v>
      </c>
      <c r="AK44" s="35">
        <f t="shared" si="153"/>
        <v>8.245453790583742</v>
      </c>
      <c r="AL44" s="36">
        <f t="shared" si="190"/>
        <v>1167.9</v>
      </c>
      <c r="AM44" s="36"/>
      <c r="AN44" s="36">
        <v>996.1</v>
      </c>
      <c r="AO44" s="36"/>
      <c r="AP44" s="36"/>
      <c r="AQ44" s="36">
        <v>171.8</v>
      </c>
      <c r="AR44" s="34">
        <f t="shared" si="204"/>
        <v>96.9774973013369</v>
      </c>
      <c r="AS44" s="74">
        <f t="shared" si="184"/>
        <v>2796.13</v>
      </c>
      <c r="AT44" s="36"/>
      <c r="AU44" s="36">
        <v>2768.8</v>
      </c>
      <c r="AV44" s="36">
        <v>0</v>
      </c>
      <c r="AW44" s="36"/>
      <c r="AX44" s="36">
        <v>27.33</v>
      </c>
      <c r="AY44" s="36">
        <f t="shared" si="191"/>
        <v>0.9</v>
      </c>
      <c r="AZ44" s="36"/>
      <c r="BA44" s="36">
        <v>0</v>
      </c>
      <c r="BB44" s="36"/>
      <c r="BC44" s="36"/>
      <c r="BD44" s="36">
        <v>0.9</v>
      </c>
      <c r="BE44" s="34">
        <f t="shared" si="156"/>
        <v>0.03218734465135741</v>
      </c>
      <c r="BF44" s="36">
        <f t="shared" si="192"/>
        <v>5.1</v>
      </c>
      <c r="BG44" s="36"/>
      <c r="BH44" s="36">
        <v>3.6</v>
      </c>
      <c r="BI44" s="36"/>
      <c r="BJ44" s="36"/>
      <c r="BK44" s="36">
        <v>1.5</v>
      </c>
      <c r="BL44" s="34">
        <f t="shared" si="158"/>
        <v>0.18239495302435865</v>
      </c>
      <c r="BM44" s="36">
        <f t="shared" si="193"/>
        <v>99.3</v>
      </c>
      <c r="BN44" s="36"/>
      <c r="BO44" s="36">
        <v>9</v>
      </c>
      <c r="BP44" s="36"/>
      <c r="BQ44" s="36"/>
      <c r="BR44" s="36">
        <v>90.3</v>
      </c>
      <c r="BS44" s="34">
        <f t="shared" si="160"/>
        <v>3.551337026533101</v>
      </c>
      <c r="BT44" s="36">
        <f t="shared" si="194"/>
        <v>4.53</v>
      </c>
      <c r="BU44" s="36"/>
      <c r="BV44" s="36">
        <v>2.2</v>
      </c>
      <c r="BW44" s="36"/>
      <c r="BX44" s="36"/>
      <c r="BY44" s="36">
        <v>2.33</v>
      </c>
      <c r="BZ44" s="34">
        <f t="shared" si="162"/>
        <v>0.16200963474516564</v>
      </c>
      <c r="CA44" s="36">
        <f t="shared" si="195"/>
        <v>13.73</v>
      </c>
      <c r="CB44" s="36"/>
      <c r="CC44" s="36">
        <v>10.6</v>
      </c>
      <c r="CD44" s="36"/>
      <c r="CE44" s="36"/>
      <c r="CF44" s="36">
        <v>3.13</v>
      </c>
      <c r="CG44" s="99">
        <f t="shared" si="164"/>
        <v>0.49103582451459693</v>
      </c>
      <c r="CH44" s="36">
        <f t="shared" si="196"/>
        <v>2270.33</v>
      </c>
      <c r="CI44" s="36"/>
      <c r="CJ44" s="36">
        <v>2267.2</v>
      </c>
      <c r="CK44" s="36"/>
      <c r="CL44" s="36"/>
      <c r="CM44" s="36">
        <v>3.13</v>
      </c>
      <c r="CN44" s="99">
        <f t="shared" si="166"/>
        <v>81.1954379803514</v>
      </c>
      <c r="CO44" s="36">
        <f t="shared" si="197"/>
        <v>2668.03</v>
      </c>
      <c r="CP44" s="36"/>
      <c r="CQ44" s="36">
        <v>2641.5</v>
      </c>
      <c r="CR44" s="36"/>
      <c r="CS44" s="36"/>
      <c r="CT44" s="36">
        <v>26.53</v>
      </c>
      <c r="CU44" s="99">
        <f t="shared" si="168"/>
        <v>95.41866794462346</v>
      </c>
      <c r="CV44" s="74">
        <f t="shared" si="185"/>
        <v>539.3</v>
      </c>
      <c r="CW44" s="36"/>
      <c r="CX44" s="36">
        <v>509.4</v>
      </c>
      <c r="CY44" s="36">
        <v>0</v>
      </c>
      <c r="CZ44" s="36"/>
      <c r="DA44" s="36">
        <v>29.9</v>
      </c>
      <c r="DB44" s="36">
        <f t="shared" si="198"/>
        <v>0</v>
      </c>
      <c r="DC44" s="36"/>
      <c r="DD44" s="36">
        <v>0</v>
      </c>
      <c r="DE44" s="36"/>
      <c r="DF44" s="36"/>
      <c r="DG44" s="36">
        <v>0</v>
      </c>
      <c r="DH44" s="99">
        <f t="shared" si="170"/>
        <v>0</v>
      </c>
      <c r="DI44" s="36">
        <f t="shared" si="199"/>
        <v>21.8</v>
      </c>
      <c r="DJ44" s="36"/>
      <c r="DK44" s="36">
        <v>21.3</v>
      </c>
      <c r="DL44" s="36"/>
      <c r="DM44" s="36"/>
      <c r="DN44" s="36">
        <v>0.5</v>
      </c>
      <c r="DO44" s="99">
        <f t="shared" si="172"/>
        <v>4.042277025774152</v>
      </c>
      <c r="DP44" s="36">
        <f t="shared" si="200"/>
        <v>486.3</v>
      </c>
      <c r="DQ44" s="36"/>
      <c r="DR44" s="36">
        <v>486.3</v>
      </c>
      <c r="DS44" s="36"/>
      <c r="DT44" s="36"/>
      <c r="DU44" s="36">
        <v>0</v>
      </c>
      <c r="DV44" s="99">
        <f t="shared" si="174"/>
        <v>90.17244576302616</v>
      </c>
      <c r="DW44" s="36">
        <f t="shared" si="201"/>
        <v>507.8</v>
      </c>
      <c r="DX44" s="36"/>
      <c r="DY44" s="36">
        <v>494</v>
      </c>
      <c r="DZ44" s="36"/>
      <c r="EA44" s="36"/>
      <c r="EB44" s="36">
        <v>13.8</v>
      </c>
      <c r="EC44" s="99">
        <f t="shared" si="176"/>
        <v>94.159095123308</v>
      </c>
      <c r="ED44" s="71">
        <f t="shared" si="186"/>
        <v>210</v>
      </c>
      <c r="EE44" s="36"/>
      <c r="EF44" s="36">
        <v>160.9</v>
      </c>
      <c r="EG44" s="36">
        <v>0</v>
      </c>
      <c r="EH44" s="36"/>
      <c r="EI44" s="36">
        <v>49.1</v>
      </c>
      <c r="EJ44" s="26">
        <f>EL44+EM44+EN44+EO44</f>
        <v>0</v>
      </c>
      <c r="EK44" s="36"/>
      <c r="EL44" s="36">
        <v>0</v>
      </c>
      <c r="EM44" s="36"/>
      <c r="EN44" s="36"/>
      <c r="EO44" s="36">
        <v>0</v>
      </c>
      <c r="EP44" s="14">
        <f t="shared" si="205"/>
        <v>0</v>
      </c>
      <c r="EQ44" s="26">
        <f>ES44+ET44+EU44+EV44</f>
        <v>21.8</v>
      </c>
      <c r="ER44" s="36"/>
      <c r="ES44" s="36">
        <v>21.3</v>
      </c>
      <c r="ET44" s="36"/>
      <c r="EU44" s="36"/>
      <c r="EV44" s="36">
        <v>0.5</v>
      </c>
      <c r="EW44" s="14">
        <f t="shared" si="206"/>
        <v>10.380952380952381</v>
      </c>
      <c r="EX44" s="26">
        <f>EZ44+FA44+FB44+FC44</f>
        <v>486.3</v>
      </c>
      <c r="EY44" s="36"/>
      <c r="EZ44" s="36">
        <v>486.3</v>
      </c>
      <c r="FA44" s="36"/>
      <c r="FB44" s="36"/>
      <c r="FC44" s="36">
        <v>0</v>
      </c>
      <c r="FD44" s="14">
        <f t="shared" si="207"/>
        <v>231.57142857142858</v>
      </c>
      <c r="FE44" s="26">
        <f t="shared" si="202"/>
        <v>36</v>
      </c>
      <c r="FF44" s="36"/>
      <c r="FG44" s="36">
        <v>14.9</v>
      </c>
      <c r="FH44" s="36"/>
      <c r="FI44" s="36"/>
      <c r="FJ44" s="36">
        <v>21.1</v>
      </c>
      <c r="FK44" s="14">
        <f t="shared" si="208"/>
        <v>17.142857142857142</v>
      </c>
      <c r="FL44" s="26">
        <f t="shared" si="203"/>
        <v>57</v>
      </c>
      <c r="FM44" s="36"/>
      <c r="FN44" s="36">
        <v>35.4</v>
      </c>
      <c r="FO44" s="36"/>
      <c r="FP44" s="36"/>
      <c r="FQ44" s="36">
        <v>21.6</v>
      </c>
      <c r="FR44" s="14">
        <f t="shared" si="182"/>
        <v>27.142857142857142</v>
      </c>
    </row>
    <row r="45" spans="2:174" s="20" customFormat="1" ht="39" customHeight="1">
      <c r="B45" s="17">
        <v>23</v>
      </c>
      <c r="C45" s="17" t="s">
        <v>14</v>
      </c>
      <c r="D45" s="36">
        <f>F45+G45+H45+I45</f>
        <v>659.4</v>
      </c>
      <c r="E45" s="36"/>
      <c r="F45" s="36">
        <v>659.4</v>
      </c>
      <c r="G45" s="36"/>
      <c r="H45" s="36"/>
      <c r="I45" s="36"/>
      <c r="J45" s="70" t="e">
        <f>D45/#REF!*100</f>
        <v>#REF!</v>
      </c>
      <c r="K45" s="26">
        <f t="shared" si="183"/>
        <v>813</v>
      </c>
      <c r="L45" s="36"/>
      <c r="M45" s="36">
        <v>157</v>
      </c>
      <c r="N45" s="36"/>
      <c r="O45" s="36"/>
      <c r="P45" s="36">
        <v>656</v>
      </c>
      <c r="Q45" s="36">
        <f t="shared" si="187"/>
        <v>68.2</v>
      </c>
      <c r="R45" s="36"/>
      <c r="S45" s="36">
        <v>46</v>
      </c>
      <c r="T45" s="36"/>
      <c r="U45" s="36"/>
      <c r="V45" s="36">
        <v>22.2</v>
      </c>
      <c r="W45" s="34"/>
      <c r="X45" s="36">
        <f t="shared" si="188"/>
        <v>68.2</v>
      </c>
      <c r="Y45" s="36"/>
      <c r="Z45" s="36">
        <v>46</v>
      </c>
      <c r="AA45" s="36"/>
      <c r="AB45" s="36"/>
      <c r="AC45" s="36">
        <v>22.2</v>
      </c>
      <c r="AD45" s="34">
        <f t="shared" si="151"/>
        <v>8.38868388683887</v>
      </c>
      <c r="AE45" s="36">
        <f t="shared" si="189"/>
        <v>634.8</v>
      </c>
      <c r="AF45" s="36"/>
      <c r="AG45" s="36">
        <v>157</v>
      </c>
      <c r="AH45" s="36"/>
      <c r="AI45" s="36"/>
      <c r="AJ45" s="36">
        <v>477.8</v>
      </c>
      <c r="AK45" s="35">
        <f t="shared" si="153"/>
        <v>78.08118081180811</v>
      </c>
      <c r="AL45" s="36">
        <f t="shared" si="190"/>
        <v>813</v>
      </c>
      <c r="AM45" s="36"/>
      <c r="AN45" s="36">
        <v>157</v>
      </c>
      <c r="AO45" s="36"/>
      <c r="AP45" s="36"/>
      <c r="AQ45" s="36">
        <v>656</v>
      </c>
      <c r="AR45" s="34">
        <f t="shared" si="204"/>
        <v>100</v>
      </c>
      <c r="AS45" s="36">
        <f t="shared" si="184"/>
        <v>779.9</v>
      </c>
      <c r="AT45" s="36"/>
      <c r="AU45" s="36">
        <v>182</v>
      </c>
      <c r="AV45" s="36"/>
      <c r="AW45" s="36"/>
      <c r="AX45" s="36">
        <v>597.9</v>
      </c>
      <c r="AY45" s="36">
        <f t="shared" si="191"/>
        <v>68.2</v>
      </c>
      <c r="AZ45" s="36"/>
      <c r="BA45" s="36">
        <v>46</v>
      </c>
      <c r="BB45" s="36"/>
      <c r="BC45" s="36"/>
      <c r="BD45" s="36">
        <v>22.2</v>
      </c>
      <c r="BE45" s="34"/>
      <c r="BF45" s="36">
        <f t="shared" si="192"/>
        <v>68.2</v>
      </c>
      <c r="BG45" s="36"/>
      <c r="BH45" s="36">
        <v>46</v>
      </c>
      <c r="BI45" s="36"/>
      <c r="BJ45" s="36"/>
      <c r="BK45" s="36">
        <v>22.2</v>
      </c>
      <c r="BL45" s="34">
        <f t="shared" si="158"/>
        <v>8.744710860366714</v>
      </c>
      <c r="BM45" s="36">
        <f t="shared" si="193"/>
        <v>634.8</v>
      </c>
      <c r="BN45" s="36"/>
      <c r="BO45" s="36">
        <v>157</v>
      </c>
      <c r="BP45" s="36"/>
      <c r="BQ45" s="36"/>
      <c r="BR45" s="36">
        <v>477.8</v>
      </c>
      <c r="BS45" s="34">
        <f t="shared" si="160"/>
        <v>81.3950506475189</v>
      </c>
      <c r="BT45" s="36">
        <f t="shared" si="194"/>
        <v>85.9</v>
      </c>
      <c r="BU45" s="36"/>
      <c r="BV45" s="36">
        <v>0</v>
      </c>
      <c r="BW45" s="36"/>
      <c r="BX45" s="36"/>
      <c r="BY45" s="36">
        <v>85.9</v>
      </c>
      <c r="BZ45" s="34">
        <f t="shared" si="162"/>
        <v>11.0142325939223</v>
      </c>
      <c r="CA45" s="36">
        <f t="shared" si="195"/>
        <v>386.8</v>
      </c>
      <c r="CB45" s="36"/>
      <c r="CC45" s="36">
        <v>0</v>
      </c>
      <c r="CD45" s="36">
        <v>182</v>
      </c>
      <c r="CE45" s="36"/>
      <c r="CF45" s="36">
        <v>204.8</v>
      </c>
      <c r="CG45" s="99">
        <f t="shared" si="164"/>
        <v>49.59610206436723</v>
      </c>
      <c r="CH45" s="36">
        <f t="shared" si="196"/>
        <v>628.9</v>
      </c>
      <c r="CI45" s="36"/>
      <c r="CJ45" s="36">
        <v>0</v>
      </c>
      <c r="CK45" s="36">
        <v>182</v>
      </c>
      <c r="CL45" s="36"/>
      <c r="CM45" s="36">
        <v>446.9</v>
      </c>
      <c r="CN45" s="99">
        <f t="shared" si="166"/>
        <v>80.63854340300038</v>
      </c>
      <c r="CO45" s="36">
        <f t="shared" si="197"/>
        <v>779.9</v>
      </c>
      <c r="CP45" s="36"/>
      <c r="CQ45" s="36">
        <v>182</v>
      </c>
      <c r="CR45" s="36"/>
      <c r="CS45" s="36"/>
      <c r="CT45" s="36">
        <v>597.9</v>
      </c>
      <c r="CU45" s="99">
        <f t="shared" si="168"/>
        <v>100</v>
      </c>
      <c r="CV45" s="36">
        <f>CX45+CY45+CZ45+DA45</f>
        <v>766.6</v>
      </c>
      <c r="CW45" s="36"/>
      <c r="CX45" s="36">
        <v>766.6</v>
      </c>
      <c r="CY45" s="36"/>
      <c r="CZ45" s="36"/>
      <c r="DA45" s="36">
        <v>0</v>
      </c>
      <c r="DB45" s="36">
        <f t="shared" si="198"/>
        <v>177.5</v>
      </c>
      <c r="DC45" s="36"/>
      <c r="DD45" s="36">
        <v>177.5</v>
      </c>
      <c r="DE45" s="36"/>
      <c r="DF45" s="36"/>
      <c r="DG45" s="36">
        <v>0</v>
      </c>
      <c r="DH45" s="99">
        <f t="shared" si="170"/>
        <v>23.154187320636577</v>
      </c>
      <c r="DI45" s="36">
        <f t="shared" si="199"/>
        <v>314.6</v>
      </c>
      <c r="DJ45" s="36"/>
      <c r="DK45" s="36">
        <v>314.6</v>
      </c>
      <c r="DL45" s="36"/>
      <c r="DM45" s="36"/>
      <c r="DN45" s="36">
        <v>0</v>
      </c>
      <c r="DO45" s="99">
        <f t="shared" si="172"/>
        <v>41.03835116097052</v>
      </c>
      <c r="DP45" s="36">
        <f t="shared" si="200"/>
        <v>699.6</v>
      </c>
      <c r="DQ45" s="36"/>
      <c r="DR45" s="36">
        <v>699.6</v>
      </c>
      <c r="DS45" s="36"/>
      <c r="DT45" s="36"/>
      <c r="DU45" s="36">
        <v>0</v>
      </c>
      <c r="DV45" s="99">
        <f t="shared" si="174"/>
        <v>91.26010957474563</v>
      </c>
      <c r="DW45" s="36">
        <f t="shared" si="201"/>
        <v>766.6</v>
      </c>
      <c r="DX45" s="36"/>
      <c r="DY45" s="36">
        <v>766.6</v>
      </c>
      <c r="DZ45" s="36"/>
      <c r="EA45" s="36"/>
      <c r="EB45" s="36">
        <v>0</v>
      </c>
      <c r="EC45" s="99">
        <f t="shared" si="176"/>
        <v>100</v>
      </c>
      <c r="ED45" s="26">
        <f>EF45+EG45+EH45+EI45</f>
        <v>842.65</v>
      </c>
      <c r="EE45" s="36"/>
      <c r="EF45" s="36">
        <v>842.65</v>
      </c>
      <c r="EG45" s="36"/>
      <c r="EH45" s="36"/>
      <c r="EI45" s="36">
        <v>0</v>
      </c>
      <c r="EJ45" s="26">
        <f>EL45+EM45+EN45+EO45</f>
        <v>177.5</v>
      </c>
      <c r="EK45" s="36"/>
      <c r="EL45" s="36">
        <v>177.5</v>
      </c>
      <c r="EM45" s="36"/>
      <c r="EN45" s="36"/>
      <c r="EO45" s="36">
        <v>0</v>
      </c>
      <c r="EP45" s="14">
        <f t="shared" si="205"/>
        <v>21.064498902272593</v>
      </c>
      <c r="EQ45" s="26">
        <f>ES45+ET45+EU45+EV45</f>
        <v>314.6</v>
      </c>
      <c r="ER45" s="36"/>
      <c r="ES45" s="36">
        <v>314.6</v>
      </c>
      <c r="ET45" s="36"/>
      <c r="EU45" s="36"/>
      <c r="EV45" s="36">
        <v>0</v>
      </c>
      <c r="EW45" s="14">
        <f t="shared" si="206"/>
        <v>37.334599181154694</v>
      </c>
      <c r="EX45" s="26">
        <f>EZ45+FA45+FB45+FC45</f>
        <v>699.6</v>
      </c>
      <c r="EY45" s="36"/>
      <c r="EZ45" s="36">
        <v>699.6</v>
      </c>
      <c r="FA45" s="36"/>
      <c r="FB45" s="36"/>
      <c r="FC45" s="36">
        <v>0</v>
      </c>
      <c r="FD45" s="14">
        <f t="shared" si="207"/>
        <v>83.02379398326708</v>
      </c>
      <c r="FE45" s="26">
        <f t="shared" si="202"/>
        <v>143</v>
      </c>
      <c r="FF45" s="36"/>
      <c r="FG45" s="36">
        <v>143</v>
      </c>
      <c r="FH45" s="36"/>
      <c r="FI45" s="36"/>
      <c r="FJ45" s="36">
        <v>0</v>
      </c>
      <c r="FK45" s="14">
        <f t="shared" si="208"/>
        <v>16.970272355070314</v>
      </c>
      <c r="FL45" s="26">
        <f t="shared" si="203"/>
        <v>535.6</v>
      </c>
      <c r="FM45" s="36"/>
      <c r="FN45" s="36">
        <v>535.6</v>
      </c>
      <c r="FO45" s="36"/>
      <c r="FP45" s="36"/>
      <c r="FQ45" s="36">
        <v>0</v>
      </c>
      <c r="FR45" s="14">
        <f t="shared" si="182"/>
        <v>63.561383729899724</v>
      </c>
    </row>
    <row r="46" spans="2:174" s="56" customFormat="1" ht="43.5" customHeight="1">
      <c r="B46" s="17">
        <v>24</v>
      </c>
      <c r="C46" s="17" t="s">
        <v>27</v>
      </c>
      <c r="D46" s="36">
        <f>F46+G46+H46+I46</f>
        <v>434.6</v>
      </c>
      <c r="E46" s="36"/>
      <c r="F46" s="36"/>
      <c r="G46" s="36">
        <v>420.6</v>
      </c>
      <c r="H46" s="36"/>
      <c r="I46" s="36">
        <v>14</v>
      </c>
      <c r="J46" s="34" t="e">
        <f>D46/#REF!*100</f>
        <v>#REF!</v>
      </c>
      <c r="K46" s="26">
        <f t="shared" si="183"/>
        <v>455.3</v>
      </c>
      <c r="L46" s="36"/>
      <c r="M46" s="36"/>
      <c r="N46" s="36">
        <v>365.3</v>
      </c>
      <c r="O46" s="36"/>
      <c r="P46" s="36">
        <v>90</v>
      </c>
      <c r="Q46" s="26">
        <f t="shared" si="187"/>
        <v>27</v>
      </c>
      <c r="R46" s="36"/>
      <c r="S46" s="36"/>
      <c r="T46" s="36"/>
      <c r="U46" s="36"/>
      <c r="V46" s="36">
        <v>27</v>
      </c>
      <c r="W46" s="34">
        <f t="shared" si="149"/>
        <v>5.930155941137711</v>
      </c>
      <c r="X46" s="26">
        <f t="shared" si="188"/>
        <v>37.4</v>
      </c>
      <c r="Y46" s="36"/>
      <c r="Z46" s="36"/>
      <c r="AA46" s="36">
        <v>10.4</v>
      </c>
      <c r="AB46" s="36"/>
      <c r="AC46" s="36">
        <v>27</v>
      </c>
      <c r="AD46" s="35">
        <f t="shared" si="151"/>
        <v>8.214364155501865</v>
      </c>
      <c r="AE46" s="26">
        <f t="shared" si="189"/>
        <v>220.4</v>
      </c>
      <c r="AF46" s="36"/>
      <c r="AG46" s="36"/>
      <c r="AH46" s="36">
        <v>193.4</v>
      </c>
      <c r="AI46" s="36"/>
      <c r="AJ46" s="36">
        <v>27</v>
      </c>
      <c r="AK46" s="35">
        <f t="shared" si="153"/>
        <v>48.40764331210191</v>
      </c>
      <c r="AL46" s="36">
        <f t="shared" si="190"/>
        <v>354.3</v>
      </c>
      <c r="AM46" s="36"/>
      <c r="AN46" s="36"/>
      <c r="AO46" s="36">
        <v>327.2</v>
      </c>
      <c r="AP46" s="36"/>
      <c r="AQ46" s="36">
        <v>27.1</v>
      </c>
      <c r="AR46" s="34">
        <f t="shared" si="204"/>
        <v>77.81682407204042</v>
      </c>
      <c r="AS46" s="36">
        <f t="shared" si="184"/>
        <v>365.4</v>
      </c>
      <c r="AT46" s="36"/>
      <c r="AU46" s="36"/>
      <c r="AV46" s="36">
        <v>300.4</v>
      </c>
      <c r="AW46" s="36"/>
      <c r="AX46" s="36">
        <v>65</v>
      </c>
      <c r="AY46" s="36">
        <f t="shared" si="191"/>
        <v>27</v>
      </c>
      <c r="AZ46" s="36"/>
      <c r="BA46" s="36"/>
      <c r="BB46" s="36"/>
      <c r="BC46" s="36"/>
      <c r="BD46" s="36">
        <v>27</v>
      </c>
      <c r="BE46" s="34">
        <f>AY46/AS46*100</f>
        <v>7.389162561576355</v>
      </c>
      <c r="BF46" s="36">
        <f t="shared" si="192"/>
        <v>37.4</v>
      </c>
      <c r="BG46" s="36"/>
      <c r="BH46" s="36"/>
      <c r="BI46" s="36">
        <v>10.4</v>
      </c>
      <c r="BJ46" s="36"/>
      <c r="BK46" s="36">
        <v>27</v>
      </c>
      <c r="BL46" s="34">
        <f t="shared" si="158"/>
        <v>10.23535851122058</v>
      </c>
      <c r="BM46" s="36">
        <f t="shared" si="193"/>
        <v>220.4</v>
      </c>
      <c r="BN46" s="36"/>
      <c r="BO46" s="36"/>
      <c r="BP46" s="36">
        <v>193.4</v>
      </c>
      <c r="BQ46" s="36"/>
      <c r="BR46" s="36">
        <v>27</v>
      </c>
      <c r="BS46" s="34">
        <f t="shared" si="160"/>
        <v>60.31746031746032</v>
      </c>
      <c r="BT46" s="36">
        <f t="shared" si="194"/>
        <v>5.52</v>
      </c>
      <c r="BU46" s="36"/>
      <c r="BV46" s="36"/>
      <c r="BW46" s="36">
        <v>5.52</v>
      </c>
      <c r="BX46" s="36"/>
      <c r="BY46" s="36">
        <v>0</v>
      </c>
      <c r="BZ46" s="34">
        <f t="shared" si="162"/>
        <v>1.5106732348111658</v>
      </c>
      <c r="CA46" s="36">
        <f t="shared" si="195"/>
        <v>35.45</v>
      </c>
      <c r="CB46" s="36"/>
      <c r="CC46" s="36"/>
      <c r="CD46" s="36">
        <v>30.57</v>
      </c>
      <c r="CE46" s="36"/>
      <c r="CF46" s="36">
        <v>4.88</v>
      </c>
      <c r="CG46" s="99">
        <f t="shared" si="164"/>
        <v>9.70169677066229</v>
      </c>
      <c r="CH46" s="36">
        <f t="shared" si="196"/>
        <v>96.33999999999999</v>
      </c>
      <c r="CI46" s="36"/>
      <c r="CJ46" s="36"/>
      <c r="CK46" s="36">
        <v>91.46</v>
      </c>
      <c r="CL46" s="36"/>
      <c r="CM46" s="36">
        <v>4.88</v>
      </c>
      <c r="CN46" s="99">
        <f t="shared" si="166"/>
        <v>26.365626710454293</v>
      </c>
      <c r="CO46" s="36">
        <f t="shared" si="197"/>
        <v>119.46</v>
      </c>
      <c r="CP46" s="36"/>
      <c r="CQ46" s="36"/>
      <c r="CR46" s="36">
        <v>108.19</v>
      </c>
      <c r="CS46" s="36"/>
      <c r="CT46" s="36">
        <v>11.27</v>
      </c>
      <c r="CU46" s="99">
        <f t="shared" si="168"/>
        <v>32.692939244663386</v>
      </c>
      <c r="CV46" s="36">
        <f>CX46+CY46+CZ46+DA46</f>
        <v>726.21</v>
      </c>
      <c r="CW46" s="36"/>
      <c r="CX46" s="36"/>
      <c r="CY46" s="36">
        <v>704.21</v>
      </c>
      <c r="CZ46" s="36"/>
      <c r="DA46" s="36">
        <v>22</v>
      </c>
      <c r="DB46" s="36">
        <f t="shared" si="198"/>
        <v>5.52</v>
      </c>
      <c r="DC46" s="36"/>
      <c r="DD46" s="36"/>
      <c r="DE46" s="36">
        <v>5.52</v>
      </c>
      <c r="DF46" s="36"/>
      <c r="DG46" s="36">
        <v>0</v>
      </c>
      <c r="DH46" s="99">
        <f t="shared" si="170"/>
        <v>0.7601107117775849</v>
      </c>
      <c r="DI46" s="36">
        <f t="shared" si="199"/>
        <v>130.3</v>
      </c>
      <c r="DJ46" s="36"/>
      <c r="DK46" s="36"/>
      <c r="DL46" s="36">
        <v>130.3</v>
      </c>
      <c r="DM46" s="36"/>
      <c r="DN46" s="36">
        <v>0</v>
      </c>
      <c r="DO46" s="99">
        <f t="shared" si="172"/>
        <v>17.942468431996257</v>
      </c>
      <c r="DP46" s="36">
        <f t="shared" si="200"/>
        <v>529.9</v>
      </c>
      <c r="DQ46" s="36"/>
      <c r="DR46" s="36"/>
      <c r="DS46" s="36">
        <v>525.5</v>
      </c>
      <c r="DT46" s="36"/>
      <c r="DU46" s="36">
        <v>4.4</v>
      </c>
      <c r="DV46" s="99">
        <f t="shared" si="174"/>
        <v>72.96787430633012</v>
      </c>
      <c r="DW46" s="36">
        <f t="shared" si="201"/>
        <v>726.2099999999999</v>
      </c>
      <c r="DX46" s="36"/>
      <c r="DY46" s="36"/>
      <c r="DZ46" s="36">
        <v>705.81</v>
      </c>
      <c r="EA46" s="36"/>
      <c r="EB46" s="36">
        <v>20.4</v>
      </c>
      <c r="EC46" s="99">
        <f t="shared" si="176"/>
        <v>99.99999999999999</v>
      </c>
      <c r="ED46" s="26">
        <f>EF46+EG46+EH46+EI46</f>
        <v>270.9</v>
      </c>
      <c r="EE46" s="36"/>
      <c r="EF46" s="36"/>
      <c r="EG46" s="36">
        <v>270.9</v>
      </c>
      <c r="EH46" s="36"/>
      <c r="EI46" s="36">
        <v>0</v>
      </c>
      <c r="EJ46" s="26">
        <f>EL46+EM46+EN46+EO46</f>
        <v>5.52</v>
      </c>
      <c r="EK46" s="36"/>
      <c r="EL46" s="36"/>
      <c r="EM46" s="36">
        <v>5.52</v>
      </c>
      <c r="EN46" s="36"/>
      <c r="EO46" s="36">
        <v>0</v>
      </c>
      <c r="EP46" s="14">
        <f t="shared" si="205"/>
        <v>2.0376522702104096</v>
      </c>
      <c r="EQ46" s="26">
        <f>ES46+ET46+EU46+EV46</f>
        <v>130.3</v>
      </c>
      <c r="ER46" s="36"/>
      <c r="ES46" s="36"/>
      <c r="ET46" s="36">
        <v>130.3</v>
      </c>
      <c r="EU46" s="36"/>
      <c r="EV46" s="36">
        <v>0</v>
      </c>
      <c r="EW46" s="14">
        <f t="shared" si="206"/>
        <v>48.098929494278345</v>
      </c>
      <c r="EX46" s="26">
        <f>EZ46+FA46+FB46+FC46</f>
        <v>529.9</v>
      </c>
      <c r="EY46" s="36"/>
      <c r="EZ46" s="36"/>
      <c r="FA46" s="36">
        <v>525.5</v>
      </c>
      <c r="FB46" s="36"/>
      <c r="FC46" s="36">
        <v>4.4</v>
      </c>
      <c r="FD46" s="14">
        <f t="shared" si="207"/>
        <v>195.60723514211887</v>
      </c>
      <c r="FE46" s="26">
        <f t="shared" si="202"/>
        <v>7.1</v>
      </c>
      <c r="FF46" s="36"/>
      <c r="FG46" s="36"/>
      <c r="FH46" s="36">
        <v>7.1</v>
      </c>
      <c r="FI46" s="36"/>
      <c r="FJ46" s="36">
        <v>0</v>
      </c>
      <c r="FK46" s="14">
        <f t="shared" si="208"/>
        <v>2.620893318567737</v>
      </c>
      <c r="FL46" s="26">
        <f t="shared" si="203"/>
        <v>29.2</v>
      </c>
      <c r="FM46" s="36"/>
      <c r="FN46" s="36"/>
      <c r="FO46" s="36">
        <v>29.2</v>
      </c>
      <c r="FP46" s="36"/>
      <c r="FQ46" s="36">
        <v>0</v>
      </c>
      <c r="FR46" s="14">
        <f t="shared" si="182"/>
        <v>10.77888519748985</v>
      </c>
    </row>
    <row r="47" spans="2:174" s="56" customFormat="1" ht="66.75" customHeight="1" hidden="1">
      <c r="B47" s="58" t="s">
        <v>64</v>
      </c>
      <c r="C47" s="17" t="s">
        <v>61</v>
      </c>
      <c r="D47" s="36"/>
      <c r="E47" s="36"/>
      <c r="F47" s="36"/>
      <c r="G47" s="36"/>
      <c r="H47" s="36"/>
      <c r="I47" s="36"/>
      <c r="J47" s="34"/>
      <c r="K47" s="26">
        <f t="shared" si="183"/>
        <v>0</v>
      </c>
      <c r="L47" s="36"/>
      <c r="M47" s="36"/>
      <c r="N47" s="36">
        <v>0</v>
      </c>
      <c r="O47" s="36"/>
      <c r="P47" s="36"/>
      <c r="Q47" s="26"/>
      <c r="R47" s="36"/>
      <c r="S47" s="36"/>
      <c r="T47" s="36"/>
      <c r="U47" s="36"/>
      <c r="V47" s="36"/>
      <c r="W47" s="35">
        <v>0</v>
      </c>
      <c r="X47" s="26"/>
      <c r="Y47" s="36"/>
      <c r="Z47" s="36"/>
      <c r="AA47" s="36"/>
      <c r="AB47" s="36"/>
      <c r="AC47" s="36"/>
      <c r="AD47" s="35" t="e">
        <f t="shared" si="151"/>
        <v>#DIV/0!</v>
      </c>
      <c r="AE47" s="26"/>
      <c r="AF47" s="36"/>
      <c r="AG47" s="36"/>
      <c r="AH47" s="36"/>
      <c r="AI47" s="36"/>
      <c r="AJ47" s="36"/>
      <c r="AK47" s="35" t="e">
        <f t="shared" si="153"/>
        <v>#DIV/0!</v>
      </c>
      <c r="AL47" s="36"/>
      <c r="AM47" s="36"/>
      <c r="AN47" s="36"/>
      <c r="AO47" s="36"/>
      <c r="AP47" s="36"/>
      <c r="AQ47" s="36"/>
      <c r="AR47" s="34" t="e">
        <f t="shared" si="204"/>
        <v>#DIV/0!</v>
      </c>
      <c r="AS47" s="36">
        <f t="shared" si="184"/>
        <v>0</v>
      </c>
      <c r="AT47" s="36"/>
      <c r="AU47" s="36"/>
      <c r="AV47" s="36">
        <v>0</v>
      </c>
      <c r="AW47" s="36"/>
      <c r="AX47" s="36"/>
      <c r="AY47" s="36"/>
      <c r="AZ47" s="36"/>
      <c r="BA47" s="36"/>
      <c r="BB47" s="36"/>
      <c r="BC47" s="36"/>
      <c r="BD47" s="36"/>
      <c r="BE47" s="34">
        <v>0</v>
      </c>
      <c r="BF47" s="36"/>
      <c r="BG47" s="36"/>
      <c r="BH47" s="36"/>
      <c r="BI47" s="36"/>
      <c r="BJ47" s="36"/>
      <c r="BK47" s="36"/>
      <c r="BL47" s="34" t="e">
        <f t="shared" si="158"/>
        <v>#DIV/0!</v>
      </c>
      <c r="BM47" s="36"/>
      <c r="BN47" s="36"/>
      <c r="BO47" s="36"/>
      <c r="BP47" s="36"/>
      <c r="BQ47" s="36"/>
      <c r="BR47" s="36"/>
      <c r="BS47" s="34" t="e">
        <f t="shared" si="160"/>
        <v>#DIV/0!</v>
      </c>
      <c r="BT47" s="36"/>
      <c r="BU47" s="36"/>
      <c r="BV47" s="36"/>
      <c r="BW47" s="36"/>
      <c r="BX47" s="36"/>
      <c r="BY47" s="36"/>
      <c r="BZ47" s="34" t="e">
        <f t="shared" si="162"/>
        <v>#DIV/0!</v>
      </c>
      <c r="CA47" s="36"/>
      <c r="CB47" s="36"/>
      <c r="CC47" s="36"/>
      <c r="CD47" s="36"/>
      <c r="CE47" s="36"/>
      <c r="CF47" s="36"/>
      <c r="CG47" s="99" t="e">
        <f t="shared" si="164"/>
        <v>#DIV/0!</v>
      </c>
      <c r="CH47" s="36"/>
      <c r="CI47" s="36"/>
      <c r="CJ47" s="36"/>
      <c r="CK47" s="36"/>
      <c r="CL47" s="36"/>
      <c r="CM47" s="36"/>
      <c r="CN47" s="99" t="e">
        <f t="shared" si="166"/>
        <v>#DIV/0!</v>
      </c>
      <c r="CO47" s="36"/>
      <c r="CP47" s="36"/>
      <c r="CQ47" s="36"/>
      <c r="CR47" s="36"/>
      <c r="CS47" s="36"/>
      <c r="CT47" s="36"/>
      <c r="CU47" s="99" t="e">
        <f t="shared" si="168"/>
        <v>#DIV/0!</v>
      </c>
      <c r="CV47" s="36">
        <f t="shared" si="185"/>
        <v>0</v>
      </c>
      <c r="CW47" s="36"/>
      <c r="CX47" s="36"/>
      <c r="CY47" s="36">
        <v>0</v>
      </c>
      <c r="CZ47" s="36"/>
      <c r="DA47" s="36"/>
      <c r="DB47" s="36"/>
      <c r="DC47" s="36"/>
      <c r="DD47" s="36"/>
      <c r="DE47" s="36"/>
      <c r="DF47" s="36"/>
      <c r="DG47" s="36"/>
      <c r="DH47" s="99" t="e">
        <f t="shared" si="170"/>
        <v>#DIV/0!</v>
      </c>
      <c r="DI47" s="36"/>
      <c r="DJ47" s="36"/>
      <c r="DK47" s="36"/>
      <c r="DL47" s="36"/>
      <c r="DM47" s="36"/>
      <c r="DN47" s="36"/>
      <c r="DO47" s="99" t="e">
        <f t="shared" si="172"/>
        <v>#DIV/0!</v>
      </c>
      <c r="DP47" s="36"/>
      <c r="DQ47" s="36"/>
      <c r="DR47" s="36"/>
      <c r="DS47" s="36"/>
      <c r="DT47" s="36"/>
      <c r="DU47" s="36"/>
      <c r="DV47" s="99" t="e">
        <f t="shared" si="174"/>
        <v>#DIV/0!</v>
      </c>
      <c r="DW47" s="36"/>
      <c r="DX47" s="36"/>
      <c r="DY47" s="36"/>
      <c r="DZ47" s="36"/>
      <c r="EA47" s="36"/>
      <c r="EB47" s="36"/>
      <c r="EC47" s="99" t="e">
        <f t="shared" si="176"/>
        <v>#DIV/0!</v>
      </c>
      <c r="ED47" s="26">
        <f>EF47+EG47+EH47+EI47</f>
        <v>0</v>
      </c>
      <c r="EE47" s="36"/>
      <c r="EF47" s="36"/>
      <c r="EG47" s="36">
        <v>0</v>
      </c>
      <c r="EH47" s="36"/>
      <c r="EI47" s="36"/>
      <c r="EJ47" s="26"/>
      <c r="EK47" s="36"/>
      <c r="EL47" s="36"/>
      <c r="EM47" s="36"/>
      <c r="EN47" s="36"/>
      <c r="EO47" s="36"/>
      <c r="EP47" s="14" t="e">
        <f t="shared" si="205"/>
        <v>#DIV/0!</v>
      </c>
      <c r="EQ47" s="26"/>
      <c r="ER47" s="36"/>
      <c r="ES47" s="36"/>
      <c r="ET47" s="36"/>
      <c r="EU47" s="36"/>
      <c r="EV47" s="36"/>
      <c r="EW47" s="14" t="e">
        <f t="shared" si="206"/>
        <v>#DIV/0!</v>
      </c>
      <c r="EX47" s="26"/>
      <c r="EY47" s="36"/>
      <c r="EZ47" s="36"/>
      <c r="FA47" s="36"/>
      <c r="FB47" s="36"/>
      <c r="FC47" s="36"/>
      <c r="FD47" s="14" t="e">
        <f t="shared" si="207"/>
        <v>#DIV/0!</v>
      </c>
      <c r="FE47" s="26"/>
      <c r="FF47" s="36"/>
      <c r="FG47" s="36"/>
      <c r="FH47" s="36"/>
      <c r="FI47" s="36"/>
      <c r="FJ47" s="36"/>
      <c r="FK47" s="14" t="e">
        <f t="shared" si="208"/>
        <v>#DIV/0!</v>
      </c>
      <c r="FL47" s="26"/>
      <c r="FM47" s="36"/>
      <c r="FN47" s="36"/>
      <c r="FO47" s="36"/>
      <c r="FP47" s="36"/>
      <c r="FQ47" s="36"/>
      <c r="FR47" s="14" t="e">
        <f t="shared" si="182"/>
        <v>#DIV/0!</v>
      </c>
    </row>
    <row r="48" spans="2:174" s="20" customFormat="1" ht="49.5" customHeight="1">
      <c r="B48" s="12">
        <v>25</v>
      </c>
      <c r="C48" s="12" t="s">
        <v>34</v>
      </c>
      <c r="D48" s="36">
        <f>F48+G48+H48+I48</f>
        <v>30.3</v>
      </c>
      <c r="E48" s="36"/>
      <c r="F48" s="36"/>
      <c r="G48" s="36">
        <v>30.3</v>
      </c>
      <c r="H48" s="36"/>
      <c r="I48" s="36"/>
      <c r="J48" s="34" t="e">
        <f>D48/#REF!*100</f>
        <v>#REF!</v>
      </c>
      <c r="K48" s="26">
        <f t="shared" si="183"/>
        <v>105.85</v>
      </c>
      <c r="L48" s="36"/>
      <c r="M48" s="36"/>
      <c r="N48" s="36">
        <v>105.85</v>
      </c>
      <c r="O48" s="36"/>
      <c r="P48" s="36"/>
      <c r="Q48" s="36">
        <f>S48+T48+U48+V48</f>
        <v>20</v>
      </c>
      <c r="R48" s="36"/>
      <c r="S48" s="36"/>
      <c r="T48" s="36">
        <v>20</v>
      </c>
      <c r="U48" s="36"/>
      <c r="V48" s="36"/>
      <c r="W48" s="34">
        <f t="shared" si="149"/>
        <v>18.894662257912138</v>
      </c>
      <c r="X48" s="36">
        <f>Z48+AA48+AB48+AC48</f>
        <v>20.8</v>
      </c>
      <c r="Y48" s="36"/>
      <c r="Z48" s="36"/>
      <c r="AA48" s="36">
        <v>20.8</v>
      </c>
      <c r="AB48" s="36"/>
      <c r="AC48" s="36"/>
      <c r="AD48" s="34">
        <f t="shared" si="151"/>
        <v>19.650448748228627</v>
      </c>
      <c r="AE48" s="36">
        <f>AG48+AH48+AI48+AJ48</f>
        <v>20.8</v>
      </c>
      <c r="AF48" s="36"/>
      <c r="AG48" s="36"/>
      <c r="AH48" s="36">
        <v>20.8</v>
      </c>
      <c r="AI48" s="36"/>
      <c r="AJ48" s="36"/>
      <c r="AK48" s="35">
        <f t="shared" si="153"/>
        <v>19.650448748228627</v>
      </c>
      <c r="AL48" s="36">
        <f>AN48+AO48+AP48+AQ48</f>
        <v>105.85</v>
      </c>
      <c r="AM48" s="36"/>
      <c r="AN48" s="36"/>
      <c r="AO48" s="36">
        <v>105.85</v>
      </c>
      <c r="AP48" s="36"/>
      <c r="AQ48" s="36"/>
      <c r="AR48" s="34">
        <f t="shared" si="204"/>
        <v>100</v>
      </c>
      <c r="AS48" s="36">
        <f t="shared" si="184"/>
        <v>470.2</v>
      </c>
      <c r="AT48" s="36"/>
      <c r="AU48" s="36"/>
      <c r="AV48" s="36">
        <f>90+380.2</f>
        <v>470.2</v>
      </c>
      <c r="AW48" s="36"/>
      <c r="AX48" s="36"/>
      <c r="AY48" s="36">
        <f>BA48+BB48+BC48+BD48</f>
        <v>20</v>
      </c>
      <c r="AZ48" s="36"/>
      <c r="BA48" s="36"/>
      <c r="BB48" s="36">
        <v>20</v>
      </c>
      <c r="BC48" s="36"/>
      <c r="BD48" s="36"/>
      <c r="BE48" s="34">
        <f>AY48/AS48*100</f>
        <v>4.253509145044662</v>
      </c>
      <c r="BF48" s="36">
        <f>BH48+BI48+BJ48+BK48</f>
        <v>20.8</v>
      </c>
      <c r="BG48" s="36"/>
      <c r="BH48" s="36"/>
      <c r="BI48" s="36">
        <v>20.8</v>
      </c>
      <c r="BJ48" s="36"/>
      <c r="BK48" s="36"/>
      <c r="BL48" s="34">
        <f t="shared" si="158"/>
        <v>4.423649510846449</v>
      </c>
      <c r="BM48" s="36">
        <f>BO48+BP48+BQ48+BR48</f>
        <v>20.8</v>
      </c>
      <c r="BN48" s="36"/>
      <c r="BO48" s="36"/>
      <c r="BP48" s="36">
        <v>20.8</v>
      </c>
      <c r="BQ48" s="36"/>
      <c r="BR48" s="36"/>
      <c r="BS48" s="34">
        <f t="shared" si="160"/>
        <v>4.423649510846449</v>
      </c>
      <c r="BT48" s="36">
        <f>BV48+BW48+BX48+BY48</f>
        <v>2.8</v>
      </c>
      <c r="BU48" s="36"/>
      <c r="BV48" s="36"/>
      <c r="BW48" s="36">
        <v>2.8</v>
      </c>
      <c r="BX48" s="36"/>
      <c r="BY48" s="36"/>
      <c r="BZ48" s="34">
        <f t="shared" si="162"/>
        <v>0.5954912803062526</v>
      </c>
      <c r="CA48" s="36">
        <f>CC48+CD48+CE48+CF48</f>
        <v>6.3</v>
      </c>
      <c r="CB48" s="36"/>
      <c r="CC48" s="36"/>
      <c r="CD48" s="36">
        <v>6.3</v>
      </c>
      <c r="CE48" s="36"/>
      <c r="CF48" s="36"/>
      <c r="CG48" s="99">
        <f t="shared" si="164"/>
        <v>1.3398553806890685</v>
      </c>
      <c r="CH48" s="36">
        <f>CJ48+CK48+CL48+CM48</f>
        <v>56.3</v>
      </c>
      <c r="CI48" s="36"/>
      <c r="CJ48" s="36"/>
      <c r="CK48" s="36">
        <v>56.3</v>
      </c>
      <c r="CL48" s="36"/>
      <c r="CM48" s="36"/>
      <c r="CN48" s="99">
        <f t="shared" si="166"/>
        <v>11.973628243300723</v>
      </c>
      <c r="CO48" s="36">
        <f>CQ48+CR48+CS48+CT48</f>
        <v>470.2</v>
      </c>
      <c r="CP48" s="36"/>
      <c r="CQ48" s="36"/>
      <c r="CR48" s="36">
        <f>56.3+413.9</f>
        <v>470.2</v>
      </c>
      <c r="CS48" s="36"/>
      <c r="CT48" s="36"/>
      <c r="CU48" s="99">
        <f t="shared" si="168"/>
        <v>100</v>
      </c>
      <c r="CV48" s="36">
        <f t="shared" si="185"/>
        <v>140.1</v>
      </c>
      <c r="CW48" s="36"/>
      <c r="CX48" s="36"/>
      <c r="CY48" s="36">
        <v>140.1</v>
      </c>
      <c r="CZ48" s="36"/>
      <c r="DA48" s="36"/>
      <c r="DB48" s="36">
        <f>DD48+DE48+DF48+DG48</f>
        <v>5.9</v>
      </c>
      <c r="DC48" s="36"/>
      <c r="DD48" s="36"/>
      <c r="DE48" s="36">
        <v>5.9</v>
      </c>
      <c r="DF48" s="36"/>
      <c r="DG48" s="36"/>
      <c r="DH48" s="99">
        <f t="shared" si="170"/>
        <v>4.211277658815132</v>
      </c>
      <c r="DI48" s="36">
        <f>DK48+DL48+DM48+DN48</f>
        <v>111.1</v>
      </c>
      <c r="DJ48" s="36"/>
      <c r="DK48" s="36"/>
      <c r="DL48" s="36">
        <v>111.1</v>
      </c>
      <c r="DM48" s="36"/>
      <c r="DN48" s="36"/>
      <c r="DO48" s="99">
        <f t="shared" si="172"/>
        <v>79.30049964311206</v>
      </c>
      <c r="DP48" s="36">
        <f>DR48+DS48+DT48+DU48</f>
        <v>117.1</v>
      </c>
      <c r="DQ48" s="36"/>
      <c r="DR48" s="36"/>
      <c r="DS48" s="36">
        <v>117.1</v>
      </c>
      <c r="DT48" s="36"/>
      <c r="DU48" s="36"/>
      <c r="DV48" s="99">
        <f t="shared" si="174"/>
        <v>83.58315488936474</v>
      </c>
      <c r="DW48" s="36">
        <f>DY48+DZ48+EA48+EB48</f>
        <v>140.1</v>
      </c>
      <c r="DX48" s="36"/>
      <c r="DY48" s="36"/>
      <c r="DZ48" s="36">
        <v>140.1</v>
      </c>
      <c r="EA48" s="36"/>
      <c r="EB48" s="36"/>
      <c r="EC48" s="99">
        <f t="shared" si="176"/>
        <v>100</v>
      </c>
      <c r="ED48" s="26">
        <f>EF48+EG48+EH48+EI48</f>
        <v>150</v>
      </c>
      <c r="EE48" s="36"/>
      <c r="EF48" s="36"/>
      <c r="EG48" s="36">
        <v>150</v>
      </c>
      <c r="EH48" s="36"/>
      <c r="EI48" s="36"/>
      <c r="EJ48" s="26">
        <f>EL48+EM48+EN48+EO48</f>
        <v>5.9</v>
      </c>
      <c r="EK48" s="36"/>
      <c r="EL48" s="36"/>
      <c r="EM48" s="36">
        <v>5.9</v>
      </c>
      <c r="EN48" s="36"/>
      <c r="EO48" s="36"/>
      <c r="EP48" s="14">
        <f t="shared" si="205"/>
        <v>3.933333333333334</v>
      </c>
      <c r="EQ48" s="26">
        <f>ES48+ET48+EU48+EV48</f>
        <v>111.1</v>
      </c>
      <c r="ER48" s="36"/>
      <c r="ES48" s="36"/>
      <c r="ET48" s="36">
        <v>111.1</v>
      </c>
      <c r="EU48" s="36"/>
      <c r="EV48" s="36"/>
      <c r="EW48" s="14">
        <f t="shared" si="206"/>
        <v>74.06666666666666</v>
      </c>
      <c r="EX48" s="26">
        <f>EZ48+FA48+FB48+FC48</f>
        <v>117.1</v>
      </c>
      <c r="EY48" s="36"/>
      <c r="EZ48" s="36"/>
      <c r="FA48" s="36">
        <v>117.1</v>
      </c>
      <c r="FB48" s="36"/>
      <c r="FC48" s="36"/>
      <c r="FD48" s="14">
        <f t="shared" si="207"/>
        <v>78.06666666666666</v>
      </c>
      <c r="FE48" s="26">
        <f>FG48+FH48+FI48+FJ48</f>
        <v>3.6</v>
      </c>
      <c r="FF48" s="36"/>
      <c r="FG48" s="36"/>
      <c r="FH48" s="36">
        <v>3.6</v>
      </c>
      <c r="FI48" s="36"/>
      <c r="FJ48" s="36"/>
      <c r="FK48" s="14">
        <f t="shared" si="208"/>
        <v>2.4</v>
      </c>
      <c r="FL48" s="26">
        <f>FN48+FO48+FP48+FQ48</f>
        <v>6.9</v>
      </c>
      <c r="FM48" s="36"/>
      <c r="FN48" s="36"/>
      <c r="FO48" s="36">
        <v>6.9</v>
      </c>
      <c r="FP48" s="36"/>
      <c r="FQ48" s="36"/>
      <c r="FR48" s="14">
        <f t="shared" si="182"/>
        <v>4.6</v>
      </c>
    </row>
    <row r="49" spans="2:174" s="4" customFormat="1" ht="15.75" customHeight="1">
      <c r="B49" s="123" t="s">
        <v>31</v>
      </c>
      <c r="C49" s="123"/>
      <c r="Q49" s="6"/>
      <c r="X49" s="6"/>
      <c r="AE49" s="6"/>
      <c r="CG49" s="99"/>
      <c r="CN49" s="73"/>
      <c r="CU49" s="73"/>
      <c r="DH49" s="73"/>
      <c r="DO49" s="73"/>
      <c r="DV49" s="73"/>
      <c r="EC49" s="73"/>
      <c r="EP49" s="72"/>
      <c r="EW49" s="72"/>
      <c r="FD49" s="72"/>
      <c r="FK49" s="72"/>
      <c r="FR49" s="14"/>
    </row>
    <row r="50" spans="2:174" ht="15.75" customHeight="1">
      <c r="B50" s="118" t="s">
        <v>88</v>
      </c>
      <c r="C50" s="118"/>
      <c r="CG50" s="99"/>
      <c r="CN50" s="73"/>
      <c r="CU50" s="73"/>
      <c r="DH50" s="73"/>
      <c r="DO50" s="73"/>
      <c r="DV50" s="73"/>
      <c r="EC50" s="73"/>
      <c r="EP50" s="72"/>
      <c r="EW50" s="72"/>
      <c r="FD50" s="72"/>
      <c r="FK50" s="72"/>
      <c r="FR50" s="72"/>
    </row>
    <row r="51" spans="85:174" ht="19.5" customHeight="1">
      <c r="CG51" s="99"/>
      <c r="CN51" s="73"/>
      <c r="CU51" s="73"/>
      <c r="DH51" s="73"/>
      <c r="DO51" s="73"/>
      <c r="DV51" s="73"/>
      <c r="EC51" s="73"/>
      <c r="EP51" s="72"/>
      <c r="EW51" s="72"/>
      <c r="FD51" s="72"/>
      <c r="FK51" s="72"/>
      <c r="FR51" s="72"/>
    </row>
    <row r="52" spans="85:174" ht="20.25">
      <c r="CG52" s="99"/>
      <c r="CN52" s="73"/>
      <c r="CU52" s="73"/>
      <c r="DH52" s="73"/>
      <c r="DO52" s="73"/>
      <c r="DV52" s="73"/>
      <c r="EC52" s="73"/>
      <c r="EP52" s="72"/>
      <c r="EW52" s="72"/>
      <c r="FD52" s="72"/>
      <c r="FK52" s="72"/>
      <c r="FR52" s="72"/>
    </row>
    <row r="53" ht="20.25"/>
  </sheetData>
  <sheetProtection/>
  <mergeCells count="228">
    <mergeCell ref="FF36:FJ36"/>
    <mergeCell ref="FK36:FK37"/>
    <mergeCell ref="FL36:FL37"/>
    <mergeCell ref="FM36:FQ36"/>
    <mergeCell ref="EJ36:EJ37"/>
    <mergeCell ref="EK36:EO36"/>
    <mergeCell ref="EP36:EP37"/>
    <mergeCell ref="EQ36:EQ37"/>
    <mergeCell ref="FD36:FD37"/>
    <mergeCell ref="FE36:FE37"/>
    <mergeCell ref="ED36:ED37"/>
    <mergeCell ref="EE36:EI36"/>
    <mergeCell ref="B49:C49"/>
    <mergeCell ref="B50:C50"/>
    <mergeCell ref="DV36:DV37"/>
    <mergeCell ref="DW36:DW37"/>
    <mergeCell ref="DX36:EB36"/>
    <mergeCell ref="EC36:EC37"/>
    <mergeCell ref="FR36:FR37"/>
    <mergeCell ref="B38:C38"/>
    <mergeCell ref="ER36:EV36"/>
    <mergeCell ref="EW36:EW37"/>
    <mergeCell ref="EX36:EX37"/>
    <mergeCell ref="EY36:FC36"/>
    <mergeCell ref="DH36:DH37"/>
    <mergeCell ref="DI36:DI37"/>
    <mergeCell ref="DJ36:DN36"/>
    <mergeCell ref="DO36:DO37"/>
    <mergeCell ref="DP36:DP37"/>
    <mergeCell ref="DQ36:DU36"/>
    <mergeCell ref="CP36:CT36"/>
    <mergeCell ref="CU36:CU37"/>
    <mergeCell ref="CV36:CV37"/>
    <mergeCell ref="CW36:DA36"/>
    <mergeCell ref="DB36:DB37"/>
    <mergeCell ref="DC36:DG36"/>
    <mergeCell ref="CB36:CF36"/>
    <mergeCell ref="CG36:CG37"/>
    <mergeCell ref="CH36:CH37"/>
    <mergeCell ref="CI36:CM36"/>
    <mergeCell ref="CN36:CN37"/>
    <mergeCell ref="CO36:CO37"/>
    <mergeCell ref="BN36:BR36"/>
    <mergeCell ref="BS36:BS37"/>
    <mergeCell ref="BT36:BT37"/>
    <mergeCell ref="BU36:BY36"/>
    <mergeCell ref="BZ36:BZ37"/>
    <mergeCell ref="CA36:CA37"/>
    <mergeCell ref="AZ36:BD36"/>
    <mergeCell ref="BE36:BE37"/>
    <mergeCell ref="BF36:BF37"/>
    <mergeCell ref="BG36:BK36"/>
    <mergeCell ref="BL36:BL37"/>
    <mergeCell ref="BM36:BM37"/>
    <mergeCell ref="AL36:AL37"/>
    <mergeCell ref="AM36:AQ36"/>
    <mergeCell ref="AR36:AR37"/>
    <mergeCell ref="AS36:AS37"/>
    <mergeCell ref="AT36:AX36"/>
    <mergeCell ref="AY36:AY37"/>
    <mergeCell ref="Y36:AC36"/>
    <mergeCell ref="AD36:AD37"/>
    <mergeCell ref="AE36:AE37"/>
    <mergeCell ref="AF36:AJ36"/>
    <mergeCell ref="AK36:AK37"/>
    <mergeCell ref="J36:J37"/>
    <mergeCell ref="K36:K37"/>
    <mergeCell ref="L36:P36"/>
    <mergeCell ref="B36:B37"/>
    <mergeCell ref="C36:C37"/>
    <mergeCell ref="Q36:Q37"/>
    <mergeCell ref="R36:V36"/>
    <mergeCell ref="W36:W37"/>
    <mergeCell ref="X36:X37"/>
    <mergeCell ref="E36:I36"/>
    <mergeCell ref="D36:D37"/>
    <mergeCell ref="FR20:FR21"/>
    <mergeCell ref="B22:C22"/>
    <mergeCell ref="ER20:EV20"/>
    <mergeCell ref="EW20:EW21"/>
    <mergeCell ref="EX20:EX21"/>
    <mergeCell ref="EY20:FC20"/>
    <mergeCell ref="EP20:EP21"/>
    <mergeCell ref="EQ20:EQ21"/>
    <mergeCell ref="FF20:FJ20"/>
    <mergeCell ref="FK20:FK21"/>
    <mergeCell ref="FL20:FL21"/>
    <mergeCell ref="FM20:FQ20"/>
    <mergeCell ref="DV20:DV21"/>
    <mergeCell ref="DW20:DW21"/>
    <mergeCell ref="DX20:EB20"/>
    <mergeCell ref="EC20:EC21"/>
    <mergeCell ref="FD20:FD21"/>
    <mergeCell ref="FE20:FE21"/>
    <mergeCell ref="ED20:ED21"/>
    <mergeCell ref="EE20:EI20"/>
    <mergeCell ref="EJ20:EJ21"/>
    <mergeCell ref="EK20:EO20"/>
    <mergeCell ref="DH20:DH21"/>
    <mergeCell ref="DI20:DI21"/>
    <mergeCell ref="DJ20:DN20"/>
    <mergeCell ref="DO20:DO21"/>
    <mergeCell ref="DP20:DP21"/>
    <mergeCell ref="DQ20:DU20"/>
    <mergeCell ref="CP20:CT20"/>
    <mergeCell ref="CU20:CU21"/>
    <mergeCell ref="CV20:CV21"/>
    <mergeCell ref="CW20:DA20"/>
    <mergeCell ref="DB20:DB21"/>
    <mergeCell ref="DC20:DG20"/>
    <mergeCell ref="CB20:CF20"/>
    <mergeCell ref="CG20:CG21"/>
    <mergeCell ref="CH20:CH21"/>
    <mergeCell ref="CI20:CM20"/>
    <mergeCell ref="CN20:CN21"/>
    <mergeCell ref="CO20:CO21"/>
    <mergeCell ref="BN20:BR20"/>
    <mergeCell ref="BS20:BS21"/>
    <mergeCell ref="BT20:BT21"/>
    <mergeCell ref="BU20:BY20"/>
    <mergeCell ref="BZ20:BZ21"/>
    <mergeCell ref="CA20:CA21"/>
    <mergeCell ref="AZ20:BD20"/>
    <mergeCell ref="BE20:BE21"/>
    <mergeCell ref="BF20:BF21"/>
    <mergeCell ref="BG20:BK20"/>
    <mergeCell ref="BL20:BL21"/>
    <mergeCell ref="BM20:BM21"/>
    <mergeCell ref="AL20:AL21"/>
    <mergeCell ref="AM20:AQ20"/>
    <mergeCell ref="AR20:AR21"/>
    <mergeCell ref="AS20:AS21"/>
    <mergeCell ref="AT20:AX20"/>
    <mergeCell ref="AY20:AY21"/>
    <mergeCell ref="Y20:AC20"/>
    <mergeCell ref="AD20:AD21"/>
    <mergeCell ref="AE20:AE21"/>
    <mergeCell ref="AF20:AJ20"/>
    <mergeCell ref="AK20:AK21"/>
    <mergeCell ref="J20:J21"/>
    <mergeCell ref="K20:K21"/>
    <mergeCell ref="L20:P20"/>
    <mergeCell ref="B20:B21"/>
    <mergeCell ref="C20:C21"/>
    <mergeCell ref="Q20:Q21"/>
    <mergeCell ref="R20:V20"/>
    <mergeCell ref="W20:W21"/>
    <mergeCell ref="X20:X21"/>
    <mergeCell ref="E20:I20"/>
    <mergeCell ref="D20:D21"/>
    <mergeCell ref="FM3:FQ3"/>
    <mergeCell ref="FR3:FR4"/>
    <mergeCell ref="B5:C5"/>
    <mergeCell ref="B6:C6"/>
    <mergeCell ref="B7:C7"/>
    <mergeCell ref="B8:C8"/>
    <mergeCell ref="EY3:FC3"/>
    <mergeCell ref="FD3:FD4"/>
    <mergeCell ref="FE3:FE4"/>
    <mergeCell ref="FF3:FJ3"/>
    <mergeCell ref="EJ3:EJ4"/>
    <mergeCell ref="FK3:FK4"/>
    <mergeCell ref="FL3:FL4"/>
    <mergeCell ref="EK3:EO3"/>
    <mergeCell ref="EP3:EP4"/>
    <mergeCell ref="EQ3:EQ4"/>
    <mergeCell ref="ER3:EV3"/>
    <mergeCell ref="EW3:EW4"/>
    <mergeCell ref="EX3:EX4"/>
    <mergeCell ref="DV3:DV4"/>
    <mergeCell ref="DW3:DW4"/>
    <mergeCell ref="DX3:EB3"/>
    <mergeCell ref="EC3:EC4"/>
    <mergeCell ref="ED3:ED4"/>
    <mergeCell ref="EE3:EI3"/>
    <mergeCell ref="DH3:DH4"/>
    <mergeCell ref="DI3:DI4"/>
    <mergeCell ref="DJ3:DN3"/>
    <mergeCell ref="DO3:DO4"/>
    <mergeCell ref="DP3:DP4"/>
    <mergeCell ref="DQ3:DU3"/>
    <mergeCell ref="CP3:CT3"/>
    <mergeCell ref="CU3:CU4"/>
    <mergeCell ref="CV3:CV4"/>
    <mergeCell ref="CW3:DA3"/>
    <mergeCell ref="DB3:DB4"/>
    <mergeCell ref="DC3:DG3"/>
    <mergeCell ref="CB3:CF3"/>
    <mergeCell ref="CG3:CG4"/>
    <mergeCell ref="CH3:CH4"/>
    <mergeCell ref="CI3:CM3"/>
    <mergeCell ref="CN3:CN4"/>
    <mergeCell ref="CO3:CO4"/>
    <mergeCell ref="BN3:BR3"/>
    <mergeCell ref="BS3:BS4"/>
    <mergeCell ref="BT3:BT4"/>
    <mergeCell ref="BU3:BY3"/>
    <mergeCell ref="BZ3:BZ4"/>
    <mergeCell ref="CA3:CA4"/>
    <mergeCell ref="AZ3:BD3"/>
    <mergeCell ref="BE3:BE4"/>
    <mergeCell ref="BF3:BF4"/>
    <mergeCell ref="BG3:BK3"/>
    <mergeCell ref="BL3:BL4"/>
    <mergeCell ref="BM3:BM4"/>
    <mergeCell ref="AL3:AL4"/>
    <mergeCell ref="AM3:AQ3"/>
    <mergeCell ref="AR3:AR4"/>
    <mergeCell ref="AS3:AS4"/>
    <mergeCell ref="AT3:AX3"/>
    <mergeCell ref="AY3:AY4"/>
    <mergeCell ref="AD3:AD4"/>
    <mergeCell ref="AE3:AE4"/>
    <mergeCell ref="AF3:AJ3"/>
    <mergeCell ref="AK3:AK4"/>
    <mergeCell ref="D3:D4"/>
    <mergeCell ref="K3:K4"/>
    <mergeCell ref="L3:P3"/>
    <mergeCell ref="B2:CX2"/>
    <mergeCell ref="B3:B4"/>
    <mergeCell ref="C3:C4"/>
    <mergeCell ref="E3:I3"/>
    <mergeCell ref="J3:J4"/>
    <mergeCell ref="Q3:Q4"/>
    <mergeCell ref="R3:V3"/>
    <mergeCell ref="W3:W4"/>
    <mergeCell ref="X3:X4"/>
    <mergeCell ref="Y3:AC3"/>
  </mergeCells>
  <printOptions/>
  <pageMargins left="0" right="0" top="0" bottom="0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U52"/>
  <sheetViews>
    <sheetView tabSelected="1" zoomScale="75" zoomScaleNormal="75" zoomScalePageLayoutView="0" workbookViewId="0" topLeftCell="A1">
      <selection activeCell="FR14" sqref="FR14"/>
    </sheetView>
  </sheetViews>
  <sheetFormatPr defaultColWidth="11.421875" defaultRowHeight="5.25" customHeight="1"/>
  <cols>
    <col min="1" max="1" width="4.00390625" style="1" customWidth="1"/>
    <col min="2" max="2" width="9.7109375" style="2" customWidth="1"/>
    <col min="3" max="3" width="36.8515625" style="1" customWidth="1"/>
    <col min="4" max="4" width="11.57421875" style="1" hidden="1" customWidth="1"/>
    <col min="5" max="6" width="10.7109375" style="1" hidden="1" customWidth="1"/>
    <col min="7" max="7" width="12.140625" style="1" hidden="1" customWidth="1"/>
    <col min="8" max="8" width="12.7109375" style="1" hidden="1" customWidth="1"/>
    <col min="9" max="9" width="15.8515625" style="1" hidden="1" customWidth="1"/>
    <col min="10" max="10" width="11.28125" style="1" hidden="1" customWidth="1"/>
    <col min="11" max="12" width="10.7109375" style="1" hidden="1" customWidth="1"/>
    <col min="13" max="13" width="12.7109375" style="1" hidden="1" customWidth="1"/>
    <col min="14" max="14" width="13.00390625" style="1" hidden="1" customWidth="1"/>
    <col min="15" max="15" width="13.8515625" style="1" hidden="1" customWidth="1"/>
    <col min="16" max="16" width="11.140625" style="1" hidden="1" customWidth="1"/>
    <col min="17" max="17" width="13.421875" style="1" hidden="1" customWidth="1"/>
    <col min="18" max="19" width="10.7109375" style="1" hidden="1" customWidth="1"/>
    <col min="20" max="20" width="12.7109375" style="1" hidden="1" customWidth="1"/>
    <col min="21" max="21" width="13.00390625" style="1" hidden="1" customWidth="1"/>
    <col min="22" max="22" width="13.8515625" style="1" hidden="1" customWidth="1"/>
    <col min="23" max="23" width="11.140625" style="1" hidden="1" customWidth="1"/>
    <col min="24" max="24" width="13.421875" style="1" hidden="1" customWidth="1"/>
    <col min="25" max="26" width="10.7109375" style="1" hidden="1" customWidth="1"/>
    <col min="27" max="27" width="12.7109375" style="1" hidden="1" customWidth="1"/>
    <col min="28" max="28" width="13.00390625" style="1" hidden="1" customWidth="1"/>
    <col min="29" max="29" width="13.8515625" style="1" hidden="1" customWidth="1"/>
    <col min="30" max="30" width="11.140625" style="1" hidden="1" customWidth="1"/>
    <col min="31" max="31" width="12.7109375" style="4" hidden="1" customWidth="1"/>
    <col min="32" max="33" width="10.7109375" style="4" hidden="1" customWidth="1"/>
    <col min="34" max="34" width="12.140625" style="4" hidden="1" customWidth="1"/>
    <col min="35" max="35" width="12.7109375" style="4" hidden="1" customWidth="1"/>
    <col min="36" max="36" width="15.8515625" style="4" hidden="1" customWidth="1"/>
    <col min="37" max="37" width="11.28125" style="4" hidden="1" customWidth="1"/>
    <col min="38" max="39" width="10.7109375" style="4" hidden="1" customWidth="1"/>
    <col min="40" max="40" width="12.7109375" style="4" hidden="1" customWidth="1"/>
    <col min="41" max="41" width="13.00390625" style="4" hidden="1" customWidth="1"/>
    <col min="42" max="42" width="13.8515625" style="4" hidden="1" customWidth="1"/>
    <col min="43" max="43" width="11.140625" style="4" hidden="1" customWidth="1"/>
    <col min="44" max="44" width="13.421875" style="4" hidden="1" customWidth="1"/>
    <col min="45" max="46" width="10.7109375" style="4" hidden="1" customWidth="1"/>
    <col min="47" max="47" width="12.7109375" style="4" hidden="1" customWidth="1"/>
    <col min="48" max="48" width="13.00390625" style="4" hidden="1" customWidth="1"/>
    <col min="49" max="49" width="13.8515625" style="4" hidden="1" customWidth="1"/>
    <col min="50" max="50" width="11.140625" style="4" hidden="1" customWidth="1"/>
    <col min="51" max="51" width="12.00390625" style="4" customWidth="1"/>
    <col min="52" max="53" width="10.7109375" style="4" hidden="1" customWidth="1"/>
    <col min="54" max="54" width="12.7109375" style="4" hidden="1" customWidth="1"/>
    <col min="55" max="55" width="13.00390625" style="4" hidden="1" customWidth="1"/>
    <col min="56" max="56" width="13.8515625" style="4" hidden="1" customWidth="1"/>
    <col min="57" max="57" width="11.57421875" style="4" hidden="1" customWidth="1"/>
    <col min="58" max="58" width="10.421875" style="4" hidden="1" customWidth="1"/>
    <col min="59" max="60" width="10.7109375" style="1" hidden="1" customWidth="1"/>
    <col min="61" max="61" width="12.7109375" style="1" hidden="1" customWidth="1"/>
    <col min="62" max="62" width="13.00390625" style="1" hidden="1" customWidth="1"/>
    <col min="63" max="63" width="13.8515625" style="1" hidden="1" customWidth="1"/>
    <col min="64" max="64" width="11.140625" style="6" hidden="1" customWidth="1"/>
    <col min="65" max="66" width="10.7109375" style="1" hidden="1" customWidth="1"/>
    <col min="67" max="67" width="12.7109375" style="1" hidden="1" customWidth="1"/>
    <col min="68" max="68" width="13.8515625" style="1" hidden="1" customWidth="1"/>
    <col min="69" max="69" width="11.57421875" style="1" hidden="1" customWidth="1"/>
    <col min="70" max="70" width="12.140625" style="1" hidden="1" customWidth="1"/>
    <col min="71" max="71" width="12.57421875" style="6" hidden="1" customWidth="1"/>
    <col min="72" max="73" width="10.7109375" style="1" hidden="1" customWidth="1"/>
    <col min="74" max="74" width="12.140625" style="1" hidden="1" customWidth="1"/>
    <col min="75" max="75" width="9.140625" style="1" hidden="1" customWidth="1"/>
    <col min="76" max="76" width="13.8515625" style="1" hidden="1" customWidth="1"/>
    <col min="77" max="77" width="14.00390625" style="1" hidden="1" customWidth="1"/>
    <col min="78" max="78" width="12.57421875" style="6" hidden="1" customWidth="1"/>
    <col min="79" max="80" width="10.7109375" style="1" hidden="1" customWidth="1"/>
    <col min="81" max="81" width="12.140625" style="1" hidden="1" customWidth="1"/>
    <col min="82" max="82" width="9.140625" style="1" hidden="1" customWidth="1"/>
    <col min="83" max="83" width="13.8515625" style="1" hidden="1" customWidth="1"/>
    <col min="84" max="84" width="12.00390625" style="1" hidden="1" customWidth="1"/>
    <col min="85" max="85" width="11.140625" style="4" customWidth="1"/>
    <col min="86" max="87" width="10.7109375" style="4" hidden="1" customWidth="1"/>
    <col min="88" max="88" width="12.140625" style="4" hidden="1" customWidth="1"/>
    <col min="89" max="89" width="12.421875" style="4" hidden="1" customWidth="1"/>
    <col min="90" max="90" width="12.00390625" style="4" hidden="1" customWidth="1"/>
    <col min="91" max="91" width="11.140625" style="4" hidden="1" customWidth="1"/>
    <col min="92" max="92" width="12.140625" style="4" hidden="1" customWidth="1"/>
    <col min="93" max="93" width="10.7109375" style="4" hidden="1" customWidth="1"/>
    <col min="94" max="94" width="14.57421875" style="4" hidden="1" customWidth="1"/>
    <col min="95" max="95" width="12.7109375" style="4" hidden="1" customWidth="1"/>
    <col min="96" max="96" width="13.00390625" style="4" hidden="1" customWidth="1"/>
    <col min="97" max="97" width="13.8515625" style="4" hidden="1" customWidth="1"/>
    <col min="98" max="98" width="11.140625" style="4" hidden="1" customWidth="1"/>
    <col min="99" max="100" width="10.7109375" style="4" hidden="1" customWidth="1"/>
    <col min="101" max="101" width="12.7109375" style="4" hidden="1" customWidth="1"/>
    <col min="102" max="102" width="13.8515625" style="4" hidden="1" customWidth="1"/>
    <col min="103" max="103" width="11.57421875" style="4" hidden="1" customWidth="1"/>
    <col min="104" max="104" width="12.140625" style="4" hidden="1" customWidth="1"/>
    <col min="105" max="105" width="12.57421875" style="4" hidden="1" customWidth="1"/>
    <col min="106" max="107" width="10.7109375" style="4" hidden="1" customWidth="1"/>
    <col min="108" max="108" width="12.140625" style="4" hidden="1" customWidth="1"/>
    <col min="109" max="109" width="9.140625" style="4" hidden="1" customWidth="1"/>
    <col min="110" max="110" width="13.8515625" style="4" hidden="1" customWidth="1"/>
    <col min="111" max="111" width="14.00390625" style="4" hidden="1" customWidth="1"/>
    <col min="112" max="112" width="12.57421875" style="4" hidden="1" customWidth="1"/>
    <col min="113" max="114" width="10.7109375" style="4" hidden="1" customWidth="1"/>
    <col min="115" max="115" width="12.140625" style="4" hidden="1" customWidth="1"/>
    <col min="116" max="116" width="9.140625" style="4" hidden="1" customWidth="1"/>
    <col min="117" max="117" width="13.8515625" style="4" hidden="1" customWidth="1"/>
    <col min="118" max="118" width="12.00390625" style="4" hidden="1" customWidth="1"/>
    <col min="119" max="119" width="13.28125" style="4" hidden="1" customWidth="1"/>
    <col min="120" max="121" width="10.7109375" style="4" hidden="1" customWidth="1"/>
    <col min="122" max="122" width="14.7109375" style="4" hidden="1" customWidth="1"/>
    <col min="123" max="123" width="12.421875" style="4" hidden="1" customWidth="1"/>
    <col min="124" max="124" width="12.00390625" style="4" hidden="1" customWidth="1"/>
    <col min="125" max="125" width="13.7109375" style="4" hidden="1" customWidth="1"/>
    <col min="126" max="126" width="13.8515625" style="4" hidden="1" customWidth="1"/>
    <col min="127" max="127" width="10.7109375" style="4" hidden="1" customWidth="1"/>
    <col min="128" max="128" width="15.140625" style="4" hidden="1" customWidth="1"/>
    <col min="129" max="129" width="13.57421875" style="4" hidden="1" customWidth="1"/>
    <col min="130" max="130" width="12.421875" style="4" hidden="1" customWidth="1"/>
    <col min="131" max="131" width="12.00390625" style="4" hidden="1" customWidth="1"/>
    <col min="132" max="132" width="14.140625" style="4" hidden="1" customWidth="1"/>
    <col min="133" max="133" width="13.8515625" style="4" hidden="1" customWidth="1"/>
    <col min="134" max="134" width="10.7109375" style="4" hidden="1" customWidth="1"/>
    <col min="135" max="135" width="11.8515625" style="4" hidden="1" customWidth="1"/>
    <col min="136" max="136" width="13.57421875" style="4" hidden="1" customWidth="1"/>
    <col min="137" max="137" width="12.421875" style="4" hidden="1" customWidth="1"/>
    <col min="138" max="138" width="12.00390625" style="4" hidden="1" customWidth="1"/>
    <col min="139" max="139" width="15.7109375" style="4" hidden="1" customWidth="1"/>
    <col min="140" max="140" width="11.7109375" style="4" customWidth="1"/>
    <col min="141" max="141" width="10.7109375" style="4" hidden="1" customWidth="1"/>
    <col min="142" max="142" width="11.8515625" style="4" hidden="1" customWidth="1"/>
    <col min="143" max="143" width="13.57421875" style="4" hidden="1" customWidth="1"/>
    <col min="144" max="144" width="12.421875" style="4" hidden="1" customWidth="1"/>
    <col min="145" max="145" width="12.00390625" style="4" hidden="1" customWidth="1"/>
    <col min="146" max="146" width="9.140625" style="4" hidden="1" customWidth="1"/>
    <col min="147" max="147" width="13.28125" style="4" customWidth="1"/>
    <col min="148" max="148" width="10.7109375" style="4" hidden="1" customWidth="1"/>
    <col min="149" max="149" width="13.00390625" style="4" hidden="1" customWidth="1"/>
    <col min="150" max="150" width="11.140625" style="4" hidden="1" customWidth="1"/>
    <col min="151" max="151" width="13.00390625" style="4" hidden="1" customWidth="1"/>
    <col min="152" max="152" width="10.421875" style="4" hidden="1" customWidth="1"/>
    <col min="153" max="153" width="12.7109375" style="4" hidden="1" customWidth="1"/>
    <col min="154" max="155" width="10.7109375" style="4" hidden="1" customWidth="1"/>
    <col min="156" max="156" width="13.57421875" style="4" hidden="1" customWidth="1"/>
    <col min="157" max="157" width="12.421875" style="4" hidden="1" customWidth="1"/>
    <col min="158" max="159" width="12.00390625" style="4" hidden="1" customWidth="1"/>
    <col min="160" max="160" width="12.7109375" style="4" hidden="1" customWidth="1"/>
    <col min="161" max="162" width="10.7109375" style="4" hidden="1" customWidth="1"/>
    <col min="163" max="163" width="13.57421875" style="4" hidden="1" customWidth="1"/>
    <col min="164" max="164" width="12.421875" style="4" hidden="1" customWidth="1"/>
    <col min="165" max="165" width="12.00390625" style="4" hidden="1" customWidth="1"/>
    <col min="166" max="166" width="11.421875" style="4" hidden="1" customWidth="1"/>
    <col min="167" max="167" width="12.7109375" style="4" hidden="1" customWidth="1"/>
    <col min="168" max="169" width="10.7109375" style="4" hidden="1" customWidth="1"/>
    <col min="170" max="170" width="13.57421875" style="4" hidden="1" customWidth="1"/>
    <col min="171" max="171" width="12.421875" style="4" hidden="1" customWidth="1"/>
    <col min="172" max="172" width="12.00390625" style="4" hidden="1" customWidth="1"/>
    <col min="173" max="173" width="11.421875" style="4" hidden="1" customWidth="1"/>
    <col min="174" max="174" width="13.8515625" style="4" customWidth="1"/>
    <col min="175" max="175" width="10.7109375" style="4" hidden="1" customWidth="1"/>
    <col min="176" max="176" width="13.421875" style="4" hidden="1" customWidth="1"/>
    <col min="177" max="177" width="13.57421875" style="4" hidden="1" customWidth="1"/>
    <col min="178" max="178" width="12.421875" style="4" hidden="1" customWidth="1"/>
    <col min="179" max="179" width="12.00390625" style="4" hidden="1" customWidth="1"/>
    <col min="180" max="180" width="11.421875" style="4" customWidth="1"/>
    <col min="181" max="181" width="11.421875" style="143" customWidth="1"/>
    <col min="182" max="182" width="11.7109375" style="4" customWidth="1"/>
    <col min="183" max="183" width="10.7109375" style="1" hidden="1" customWidth="1"/>
    <col min="184" max="184" width="12.8515625" style="1" bestFit="1" customWidth="1"/>
    <col min="185" max="186" width="11.140625" style="1" customWidth="1"/>
    <col min="187" max="187" width="10.421875" style="1" customWidth="1"/>
    <col min="188" max="188" width="12.7109375" style="4" hidden="1" customWidth="1"/>
    <col min="189" max="190" width="10.7109375" style="1" hidden="1" customWidth="1"/>
    <col min="191" max="191" width="13.57421875" style="1" hidden="1" customWidth="1"/>
    <col min="192" max="192" width="12.421875" style="1" hidden="1" customWidth="1"/>
    <col min="193" max="194" width="12.00390625" style="1" hidden="1" customWidth="1"/>
    <col min="195" max="195" width="12.7109375" style="4" hidden="1" customWidth="1"/>
    <col min="196" max="197" width="10.7109375" style="1" hidden="1" customWidth="1"/>
    <col min="198" max="198" width="13.57421875" style="1" hidden="1" customWidth="1"/>
    <col min="199" max="199" width="12.421875" style="1" hidden="1" customWidth="1"/>
    <col min="200" max="200" width="12.00390625" style="1" hidden="1" customWidth="1"/>
    <col min="201" max="201" width="11.421875" style="1" hidden="1" customWidth="1"/>
    <col min="202" max="202" width="12.7109375" style="4" hidden="1" customWidth="1"/>
    <col min="203" max="204" width="10.7109375" style="1" hidden="1" customWidth="1"/>
    <col min="205" max="205" width="13.57421875" style="1" hidden="1" customWidth="1"/>
    <col min="206" max="206" width="12.421875" style="1" hidden="1" customWidth="1"/>
    <col min="207" max="207" width="12.00390625" style="1" hidden="1" customWidth="1"/>
    <col min="208" max="208" width="11.421875" style="1" hidden="1" customWidth="1"/>
    <col min="209" max="209" width="12.7109375" style="4" hidden="1" customWidth="1"/>
    <col min="210" max="210" width="10.7109375" style="1" hidden="1" customWidth="1"/>
    <col min="211" max="211" width="10.57421875" style="1" hidden="1" customWidth="1"/>
    <col min="212" max="212" width="10.8515625" style="1" hidden="1" customWidth="1"/>
    <col min="213" max="213" width="9.00390625" style="1" hidden="1" customWidth="1"/>
    <col min="214" max="214" width="9.7109375" style="1" hidden="1" customWidth="1"/>
    <col min="215" max="215" width="11.421875" style="1" hidden="1" customWidth="1"/>
    <col min="216" max="216" width="12.7109375" style="4" hidden="1" customWidth="1"/>
    <col min="217" max="217" width="10.7109375" style="1" hidden="1" customWidth="1"/>
    <col min="218" max="218" width="10.57421875" style="1" hidden="1" customWidth="1"/>
    <col min="219" max="219" width="10.8515625" style="1" hidden="1" customWidth="1"/>
    <col min="220" max="220" width="9.00390625" style="1" hidden="1" customWidth="1"/>
    <col min="221" max="221" width="9.7109375" style="1" hidden="1" customWidth="1"/>
    <col min="222" max="222" width="11.421875" style="1" hidden="1" customWidth="1"/>
    <col min="223" max="223" width="12.7109375" style="4" customWidth="1"/>
    <col min="224" max="224" width="10.7109375" style="1" hidden="1" customWidth="1"/>
    <col min="225" max="225" width="10.57421875" style="1" customWidth="1"/>
    <col min="226" max="226" width="12.00390625" style="1" customWidth="1"/>
    <col min="227" max="227" width="12.421875" style="1" customWidth="1"/>
    <col min="228" max="228" width="9.7109375" style="1" customWidth="1"/>
    <col min="229" max="229" width="11.421875" style="1" customWidth="1"/>
    <col min="230" max="16384" width="11.421875" style="1" customWidth="1"/>
  </cols>
  <sheetData>
    <row r="1" ht="25.5" customHeight="1"/>
    <row r="2" spans="2:223" ht="117.75" customHeight="1">
      <c r="B2" s="134" t="s">
        <v>109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FZ2" s="1"/>
      <c r="GF2" s="1"/>
      <c r="GM2" s="1"/>
      <c r="GT2" s="1"/>
      <c r="HA2" s="1"/>
      <c r="HH2" s="1"/>
      <c r="HO2" s="1"/>
    </row>
    <row r="3" spans="2:229" s="8" customFormat="1" ht="21" customHeight="1">
      <c r="B3" s="119" t="s">
        <v>0</v>
      </c>
      <c r="C3" s="119" t="s">
        <v>1</v>
      </c>
      <c r="D3" s="124" t="s">
        <v>46</v>
      </c>
      <c r="E3" s="119" t="s">
        <v>28</v>
      </c>
      <c r="F3" s="119"/>
      <c r="G3" s="119"/>
      <c r="H3" s="119"/>
      <c r="I3" s="119"/>
      <c r="J3" s="124" t="s">
        <v>48</v>
      </c>
      <c r="K3" s="119" t="s">
        <v>28</v>
      </c>
      <c r="L3" s="119"/>
      <c r="M3" s="119"/>
      <c r="N3" s="119"/>
      <c r="O3" s="119"/>
      <c r="P3" s="124" t="s">
        <v>47</v>
      </c>
      <c r="Q3" s="124" t="s">
        <v>54</v>
      </c>
      <c r="R3" s="119" t="s">
        <v>28</v>
      </c>
      <c r="S3" s="119"/>
      <c r="T3" s="119"/>
      <c r="U3" s="119"/>
      <c r="V3" s="119"/>
      <c r="W3" s="124" t="s">
        <v>55</v>
      </c>
      <c r="X3" s="124" t="s">
        <v>56</v>
      </c>
      <c r="Y3" s="119" t="s">
        <v>28</v>
      </c>
      <c r="Z3" s="119"/>
      <c r="AA3" s="119"/>
      <c r="AB3" s="119"/>
      <c r="AC3" s="119"/>
      <c r="AD3" s="124" t="s">
        <v>57</v>
      </c>
      <c r="AE3" s="120" t="s">
        <v>46</v>
      </c>
      <c r="AF3" s="120" t="s">
        <v>28</v>
      </c>
      <c r="AG3" s="120"/>
      <c r="AH3" s="120"/>
      <c r="AI3" s="120"/>
      <c r="AJ3" s="120"/>
      <c r="AK3" s="120" t="s">
        <v>48</v>
      </c>
      <c r="AL3" s="120" t="s">
        <v>28</v>
      </c>
      <c r="AM3" s="120"/>
      <c r="AN3" s="120"/>
      <c r="AO3" s="120"/>
      <c r="AP3" s="120"/>
      <c r="AQ3" s="120" t="s">
        <v>47</v>
      </c>
      <c r="AR3" s="120" t="s">
        <v>54</v>
      </c>
      <c r="AS3" s="120" t="s">
        <v>28</v>
      </c>
      <c r="AT3" s="120"/>
      <c r="AU3" s="120"/>
      <c r="AV3" s="120"/>
      <c r="AW3" s="120"/>
      <c r="AX3" s="120" t="s">
        <v>55</v>
      </c>
      <c r="AY3" s="120" t="s">
        <v>58</v>
      </c>
      <c r="AZ3" s="120" t="s">
        <v>28</v>
      </c>
      <c r="BA3" s="120"/>
      <c r="BB3" s="120"/>
      <c r="BC3" s="120"/>
      <c r="BD3" s="120"/>
      <c r="BE3" s="120" t="s">
        <v>59</v>
      </c>
      <c r="BF3" s="120" t="s">
        <v>60</v>
      </c>
      <c r="BG3" s="119" t="s">
        <v>28</v>
      </c>
      <c r="BH3" s="119"/>
      <c r="BI3" s="119"/>
      <c r="BJ3" s="119"/>
      <c r="BK3" s="119"/>
      <c r="BL3" s="124" t="s">
        <v>62</v>
      </c>
      <c r="BM3" s="119" t="s">
        <v>28</v>
      </c>
      <c r="BN3" s="119"/>
      <c r="BO3" s="119"/>
      <c r="BP3" s="119"/>
      <c r="BQ3" s="119"/>
      <c r="BR3" s="124" t="s">
        <v>63</v>
      </c>
      <c r="BS3" s="124" t="s">
        <v>65</v>
      </c>
      <c r="BT3" s="119" t="s">
        <v>28</v>
      </c>
      <c r="BU3" s="119"/>
      <c r="BV3" s="119"/>
      <c r="BW3" s="119"/>
      <c r="BX3" s="119"/>
      <c r="BY3" s="124" t="s">
        <v>66</v>
      </c>
      <c r="BZ3" s="124" t="s">
        <v>67</v>
      </c>
      <c r="CA3" s="119" t="s">
        <v>28</v>
      </c>
      <c r="CB3" s="119"/>
      <c r="CC3" s="119"/>
      <c r="CD3" s="119"/>
      <c r="CE3" s="119"/>
      <c r="CF3" s="124" t="s">
        <v>68</v>
      </c>
      <c r="CG3" s="120" t="s">
        <v>69</v>
      </c>
      <c r="CH3" s="120" t="s">
        <v>28</v>
      </c>
      <c r="CI3" s="120"/>
      <c r="CJ3" s="120"/>
      <c r="CK3" s="120"/>
      <c r="CL3" s="120"/>
      <c r="CM3" s="120" t="s">
        <v>70</v>
      </c>
      <c r="CN3" s="120" t="s">
        <v>73</v>
      </c>
      <c r="CO3" s="120" t="s">
        <v>28</v>
      </c>
      <c r="CP3" s="120"/>
      <c r="CQ3" s="120"/>
      <c r="CR3" s="120"/>
      <c r="CS3" s="120"/>
      <c r="CT3" s="120" t="s">
        <v>62</v>
      </c>
      <c r="CU3" s="120" t="s">
        <v>28</v>
      </c>
      <c r="CV3" s="120"/>
      <c r="CW3" s="120"/>
      <c r="CX3" s="120"/>
      <c r="CY3" s="120"/>
      <c r="CZ3" s="120" t="s">
        <v>63</v>
      </c>
      <c r="DA3" s="120" t="s">
        <v>65</v>
      </c>
      <c r="DB3" s="120" t="s">
        <v>28</v>
      </c>
      <c r="DC3" s="120"/>
      <c r="DD3" s="120"/>
      <c r="DE3" s="120"/>
      <c r="DF3" s="120"/>
      <c r="DG3" s="120" t="s">
        <v>66</v>
      </c>
      <c r="DH3" s="120" t="s">
        <v>67</v>
      </c>
      <c r="DI3" s="120" t="s">
        <v>28</v>
      </c>
      <c r="DJ3" s="120"/>
      <c r="DK3" s="120"/>
      <c r="DL3" s="120"/>
      <c r="DM3" s="120"/>
      <c r="DN3" s="120" t="s">
        <v>68</v>
      </c>
      <c r="DO3" s="120" t="s">
        <v>74</v>
      </c>
      <c r="DP3" s="120" t="s">
        <v>28</v>
      </c>
      <c r="DQ3" s="120"/>
      <c r="DR3" s="120"/>
      <c r="DS3" s="120"/>
      <c r="DT3" s="120"/>
      <c r="DU3" s="120" t="s">
        <v>76</v>
      </c>
      <c r="DV3" s="120" t="s">
        <v>77</v>
      </c>
      <c r="DW3" s="120" t="s">
        <v>28</v>
      </c>
      <c r="DX3" s="120"/>
      <c r="DY3" s="120"/>
      <c r="DZ3" s="120"/>
      <c r="EA3" s="120"/>
      <c r="EB3" s="120" t="s">
        <v>78</v>
      </c>
      <c r="EC3" s="120" t="s">
        <v>79</v>
      </c>
      <c r="ED3" s="120" t="s">
        <v>28</v>
      </c>
      <c r="EE3" s="120"/>
      <c r="EF3" s="120"/>
      <c r="EG3" s="120"/>
      <c r="EH3" s="120"/>
      <c r="EI3" s="120" t="s">
        <v>80</v>
      </c>
      <c r="EJ3" s="120" t="s">
        <v>82</v>
      </c>
      <c r="EK3" s="120" t="s">
        <v>28</v>
      </c>
      <c r="EL3" s="120"/>
      <c r="EM3" s="120"/>
      <c r="EN3" s="120"/>
      <c r="EO3" s="120"/>
      <c r="EP3" s="120" t="s">
        <v>86</v>
      </c>
      <c r="EQ3" s="120" t="s">
        <v>89</v>
      </c>
      <c r="ER3" s="120" t="s">
        <v>28</v>
      </c>
      <c r="ES3" s="120"/>
      <c r="ET3" s="120"/>
      <c r="EU3" s="120"/>
      <c r="EV3" s="120"/>
      <c r="EW3" s="120" t="s">
        <v>91</v>
      </c>
      <c r="EX3" s="120" t="s">
        <v>28</v>
      </c>
      <c r="EY3" s="120"/>
      <c r="EZ3" s="120"/>
      <c r="FA3" s="120"/>
      <c r="FB3" s="120"/>
      <c r="FC3" s="120" t="s">
        <v>90</v>
      </c>
      <c r="FD3" s="120" t="s">
        <v>101</v>
      </c>
      <c r="FE3" s="120" t="s">
        <v>28</v>
      </c>
      <c r="FF3" s="120"/>
      <c r="FG3" s="120"/>
      <c r="FH3" s="120"/>
      <c r="FI3" s="120"/>
      <c r="FJ3" s="120" t="s">
        <v>90</v>
      </c>
      <c r="FK3" s="120" t="s">
        <v>103</v>
      </c>
      <c r="FL3" s="120" t="s">
        <v>28</v>
      </c>
      <c r="FM3" s="120"/>
      <c r="FN3" s="120"/>
      <c r="FO3" s="120"/>
      <c r="FP3" s="120"/>
      <c r="FQ3" s="120" t="s">
        <v>90</v>
      </c>
      <c r="FR3" s="120" t="s">
        <v>104</v>
      </c>
      <c r="FS3" s="120" t="s">
        <v>28</v>
      </c>
      <c r="FT3" s="120"/>
      <c r="FU3" s="120"/>
      <c r="FV3" s="120"/>
      <c r="FW3" s="120"/>
      <c r="FX3" s="120" t="s">
        <v>90</v>
      </c>
      <c r="FY3" s="144" t="s">
        <v>116</v>
      </c>
      <c r="FZ3" s="120" t="s">
        <v>108</v>
      </c>
      <c r="GA3" s="119" t="s">
        <v>28</v>
      </c>
      <c r="GB3" s="119"/>
      <c r="GC3" s="119"/>
      <c r="GD3" s="119"/>
      <c r="GE3" s="119"/>
      <c r="GF3" s="120" t="s">
        <v>91</v>
      </c>
      <c r="GG3" s="119" t="s">
        <v>28</v>
      </c>
      <c r="GH3" s="119"/>
      <c r="GI3" s="119"/>
      <c r="GJ3" s="119"/>
      <c r="GK3" s="119"/>
      <c r="GL3" s="120" t="s">
        <v>90</v>
      </c>
      <c r="GM3" s="120" t="s">
        <v>101</v>
      </c>
      <c r="GN3" s="119" t="s">
        <v>28</v>
      </c>
      <c r="GO3" s="119"/>
      <c r="GP3" s="119"/>
      <c r="GQ3" s="119"/>
      <c r="GR3" s="119"/>
      <c r="GS3" s="120" t="s">
        <v>90</v>
      </c>
      <c r="GT3" s="120" t="s">
        <v>103</v>
      </c>
      <c r="GU3" s="119" t="s">
        <v>28</v>
      </c>
      <c r="GV3" s="119"/>
      <c r="GW3" s="119"/>
      <c r="GX3" s="119"/>
      <c r="GY3" s="119"/>
      <c r="GZ3" s="120" t="s">
        <v>90</v>
      </c>
      <c r="HA3" s="120" t="s">
        <v>110</v>
      </c>
      <c r="HB3" s="119" t="s">
        <v>28</v>
      </c>
      <c r="HC3" s="119"/>
      <c r="HD3" s="119"/>
      <c r="HE3" s="119"/>
      <c r="HF3" s="119"/>
      <c r="HG3" s="120" t="s">
        <v>111</v>
      </c>
      <c r="HH3" s="120" t="s">
        <v>112</v>
      </c>
      <c r="HI3" s="119" t="s">
        <v>28</v>
      </c>
      <c r="HJ3" s="119"/>
      <c r="HK3" s="119"/>
      <c r="HL3" s="119"/>
      <c r="HM3" s="119"/>
      <c r="HN3" s="120" t="s">
        <v>113</v>
      </c>
      <c r="HO3" s="120" t="s">
        <v>117</v>
      </c>
      <c r="HP3" s="119" t="s">
        <v>28</v>
      </c>
      <c r="HQ3" s="119"/>
      <c r="HR3" s="119"/>
      <c r="HS3" s="119"/>
      <c r="HT3" s="119"/>
      <c r="HU3" s="120" t="s">
        <v>118</v>
      </c>
    </row>
    <row r="4" spans="2:229" s="8" customFormat="1" ht="228" customHeight="1">
      <c r="B4" s="119"/>
      <c r="C4" s="119"/>
      <c r="D4" s="124"/>
      <c r="E4" s="7" t="s">
        <v>10</v>
      </c>
      <c r="F4" s="7" t="s">
        <v>11</v>
      </c>
      <c r="G4" s="7" t="s">
        <v>12</v>
      </c>
      <c r="H4" s="7" t="s">
        <v>13</v>
      </c>
      <c r="I4" s="7" t="s">
        <v>50</v>
      </c>
      <c r="J4" s="124"/>
      <c r="K4" s="7" t="s">
        <v>10</v>
      </c>
      <c r="L4" s="7" t="s">
        <v>11</v>
      </c>
      <c r="M4" s="7" t="s">
        <v>12</v>
      </c>
      <c r="N4" s="7" t="s">
        <v>53</v>
      </c>
      <c r="O4" s="7" t="s">
        <v>51</v>
      </c>
      <c r="P4" s="124"/>
      <c r="Q4" s="124"/>
      <c r="R4" s="7" t="s">
        <v>10</v>
      </c>
      <c r="S4" s="7" t="s">
        <v>11</v>
      </c>
      <c r="T4" s="7" t="s">
        <v>12</v>
      </c>
      <c r="U4" s="7" t="s">
        <v>53</v>
      </c>
      <c r="V4" s="7" t="s">
        <v>51</v>
      </c>
      <c r="W4" s="124"/>
      <c r="X4" s="124"/>
      <c r="Y4" s="7" t="s">
        <v>10</v>
      </c>
      <c r="Z4" s="7" t="s">
        <v>11</v>
      </c>
      <c r="AA4" s="7" t="s">
        <v>12</v>
      </c>
      <c r="AB4" s="7" t="s">
        <v>53</v>
      </c>
      <c r="AC4" s="7" t="s">
        <v>51</v>
      </c>
      <c r="AD4" s="124"/>
      <c r="AE4" s="120"/>
      <c r="AF4" s="115" t="s">
        <v>10</v>
      </c>
      <c r="AG4" s="115" t="s">
        <v>11</v>
      </c>
      <c r="AH4" s="115" t="s">
        <v>12</v>
      </c>
      <c r="AI4" s="115" t="s">
        <v>13</v>
      </c>
      <c r="AJ4" s="115" t="s">
        <v>50</v>
      </c>
      <c r="AK4" s="120"/>
      <c r="AL4" s="115" t="s">
        <v>10</v>
      </c>
      <c r="AM4" s="115" t="s">
        <v>11</v>
      </c>
      <c r="AN4" s="115" t="s">
        <v>12</v>
      </c>
      <c r="AO4" s="115" t="s">
        <v>53</v>
      </c>
      <c r="AP4" s="115" t="s">
        <v>51</v>
      </c>
      <c r="AQ4" s="120"/>
      <c r="AR4" s="120"/>
      <c r="AS4" s="115" t="s">
        <v>10</v>
      </c>
      <c r="AT4" s="115" t="s">
        <v>11</v>
      </c>
      <c r="AU4" s="115" t="s">
        <v>12</v>
      </c>
      <c r="AV4" s="115" t="s">
        <v>53</v>
      </c>
      <c r="AW4" s="115" t="s">
        <v>51</v>
      </c>
      <c r="AX4" s="120"/>
      <c r="AY4" s="120"/>
      <c r="AZ4" s="115" t="s">
        <v>10</v>
      </c>
      <c r="BA4" s="115" t="s">
        <v>11</v>
      </c>
      <c r="BB4" s="115" t="s">
        <v>12</v>
      </c>
      <c r="BC4" s="115" t="s">
        <v>53</v>
      </c>
      <c r="BD4" s="115" t="s">
        <v>51</v>
      </c>
      <c r="BE4" s="120"/>
      <c r="BF4" s="120"/>
      <c r="BG4" s="7" t="s">
        <v>10</v>
      </c>
      <c r="BH4" s="7" t="s">
        <v>11</v>
      </c>
      <c r="BI4" s="7" t="s">
        <v>12</v>
      </c>
      <c r="BJ4" s="7" t="s">
        <v>53</v>
      </c>
      <c r="BK4" s="7" t="s">
        <v>51</v>
      </c>
      <c r="BL4" s="124"/>
      <c r="BM4" s="7" t="s">
        <v>10</v>
      </c>
      <c r="BN4" s="7" t="s">
        <v>11</v>
      </c>
      <c r="BO4" s="7" t="s">
        <v>12</v>
      </c>
      <c r="BP4" s="7" t="s">
        <v>53</v>
      </c>
      <c r="BQ4" s="7" t="s">
        <v>51</v>
      </c>
      <c r="BR4" s="124"/>
      <c r="BS4" s="124"/>
      <c r="BT4" s="7" t="s">
        <v>10</v>
      </c>
      <c r="BU4" s="7" t="s">
        <v>11</v>
      </c>
      <c r="BV4" s="7" t="s">
        <v>12</v>
      </c>
      <c r="BW4" s="7" t="s">
        <v>53</v>
      </c>
      <c r="BX4" s="7" t="s">
        <v>51</v>
      </c>
      <c r="BY4" s="124"/>
      <c r="BZ4" s="124"/>
      <c r="CA4" s="7" t="s">
        <v>10</v>
      </c>
      <c r="CB4" s="7" t="s">
        <v>11</v>
      </c>
      <c r="CC4" s="7" t="s">
        <v>12</v>
      </c>
      <c r="CD4" s="7" t="s">
        <v>53</v>
      </c>
      <c r="CE4" s="7" t="s">
        <v>51</v>
      </c>
      <c r="CF4" s="124"/>
      <c r="CG4" s="120"/>
      <c r="CH4" s="115" t="s">
        <v>10</v>
      </c>
      <c r="CI4" s="115" t="s">
        <v>11</v>
      </c>
      <c r="CJ4" s="115" t="s">
        <v>12</v>
      </c>
      <c r="CK4" s="115" t="s">
        <v>53</v>
      </c>
      <c r="CL4" s="115" t="s">
        <v>51</v>
      </c>
      <c r="CM4" s="120"/>
      <c r="CN4" s="120"/>
      <c r="CO4" s="115" t="s">
        <v>10</v>
      </c>
      <c r="CP4" s="115" t="s">
        <v>11</v>
      </c>
      <c r="CQ4" s="115" t="s">
        <v>12</v>
      </c>
      <c r="CR4" s="115" t="s">
        <v>53</v>
      </c>
      <c r="CS4" s="115" t="s">
        <v>51</v>
      </c>
      <c r="CT4" s="120"/>
      <c r="CU4" s="115" t="s">
        <v>10</v>
      </c>
      <c r="CV4" s="115" t="s">
        <v>11</v>
      </c>
      <c r="CW4" s="115" t="s">
        <v>12</v>
      </c>
      <c r="CX4" s="115" t="s">
        <v>53</v>
      </c>
      <c r="CY4" s="115" t="s">
        <v>51</v>
      </c>
      <c r="CZ4" s="120"/>
      <c r="DA4" s="120"/>
      <c r="DB4" s="115" t="s">
        <v>10</v>
      </c>
      <c r="DC4" s="115" t="s">
        <v>11</v>
      </c>
      <c r="DD4" s="115" t="s">
        <v>12</v>
      </c>
      <c r="DE4" s="115" t="s">
        <v>53</v>
      </c>
      <c r="DF4" s="115" t="s">
        <v>51</v>
      </c>
      <c r="DG4" s="120"/>
      <c r="DH4" s="120"/>
      <c r="DI4" s="115" t="s">
        <v>10</v>
      </c>
      <c r="DJ4" s="115" t="s">
        <v>11</v>
      </c>
      <c r="DK4" s="115" t="s">
        <v>12</v>
      </c>
      <c r="DL4" s="115" t="s">
        <v>53</v>
      </c>
      <c r="DM4" s="115" t="s">
        <v>51</v>
      </c>
      <c r="DN4" s="120"/>
      <c r="DO4" s="120"/>
      <c r="DP4" s="115" t="s">
        <v>10</v>
      </c>
      <c r="DQ4" s="115" t="s">
        <v>11</v>
      </c>
      <c r="DR4" s="115" t="s">
        <v>12</v>
      </c>
      <c r="DS4" s="115" t="s">
        <v>53</v>
      </c>
      <c r="DT4" s="115" t="s">
        <v>51</v>
      </c>
      <c r="DU4" s="120"/>
      <c r="DV4" s="120"/>
      <c r="DW4" s="115" t="s">
        <v>10</v>
      </c>
      <c r="DX4" s="115" t="s">
        <v>11</v>
      </c>
      <c r="DY4" s="115" t="s">
        <v>12</v>
      </c>
      <c r="DZ4" s="115" t="s">
        <v>53</v>
      </c>
      <c r="EA4" s="115" t="s">
        <v>51</v>
      </c>
      <c r="EB4" s="120"/>
      <c r="EC4" s="120"/>
      <c r="ED4" s="115" t="s">
        <v>10</v>
      </c>
      <c r="EE4" s="115" t="s">
        <v>11</v>
      </c>
      <c r="EF4" s="115" t="s">
        <v>12</v>
      </c>
      <c r="EG4" s="115" t="s">
        <v>53</v>
      </c>
      <c r="EH4" s="115" t="s">
        <v>51</v>
      </c>
      <c r="EI4" s="120"/>
      <c r="EJ4" s="120"/>
      <c r="EK4" s="115" t="s">
        <v>10</v>
      </c>
      <c r="EL4" s="115" t="s">
        <v>11</v>
      </c>
      <c r="EM4" s="115" t="s">
        <v>12</v>
      </c>
      <c r="EN4" s="115" t="s">
        <v>53</v>
      </c>
      <c r="EO4" s="115" t="s">
        <v>51</v>
      </c>
      <c r="EP4" s="120"/>
      <c r="EQ4" s="120"/>
      <c r="ER4" s="115" t="s">
        <v>10</v>
      </c>
      <c r="ES4" s="115" t="s">
        <v>11</v>
      </c>
      <c r="ET4" s="115" t="s">
        <v>99</v>
      </c>
      <c r="EU4" s="115" t="s">
        <v>53</v>
      </c>
      <c r="EV4" s="115" t="s">
        <v>51</v>
      </c>
      <c r="EW4" s="120"/>
      <c r="EX4" s="115" t="s">
        <v>10</v>
      </c>
      <c r="EY4" s="115" t="s">
        <v>11</v>
      </c>
      <c r="EZ4" s="115" t="s">
        <v>100</v>
      </c>
      <c r="FA4" s="115" t="s">
        <v>53</v>
      </c>
      <c r="FB4" s="115" t="s">
        <v>51</v>
      </c>
      <c r="FC4" s="120"/>
      <c r="FD4" s="120"/>
      <c r="FE4" s="115" t="s">
        <v>10</v>
      </c>
      <c r="FF4" s="115" t="s">
        <v>11</v>
      </c>
      <c r="FG4" s="115" t="s">
        <v>100</v>
      </c>
      <c r="FH4" s="115" t="s">
        <v>53</v>
      </c>
      <c r="FI4" s="115" t="s">
        <v>51</v>
      </c>
      <c r="FJ4" s="120"/>
      <c r="FK4" s="120"/>
      <c r="FL4" s="115" t="s">
        <v>10</v>
      </c>
      <c r="FM4" s="115" t="s">
        <v>11</v>
      </c>
      <c r="FN4" s="115" t="s">
        <v>100</v>
      </c>
      <c r="FO4" s="115" t="s">
        <v>53</v>
      </c>
      <c r="FP4" s="115" t="s">
        <v>51</v>
      </c>
      <c r="FQ4" s="120"/>
      <c r="FR4" s="120"/>
      <c r="FS4" s="115" t="s">
        <v>10</v>
      </c>
      <c r="FT4" s="115" t="s">
        <v>11</v>
      </c>
      <c r="FU4" s="115" t="s">
        <v>100</v>
      </c>
      <c r="FV4" s="115" t="s">
        <v>53</v>
      </c>
      <c r="FW4" s="115" t="s">
        <v>51</v>
      </c>
      <c r="FX4" s="120"/>
      <c r="FY4" s="145"/>
      <c r="FZ4" s="120"/>
      <c r="GA4" s="7" t="s">
        <v>10</v>
      </c>
      <c r="GB4" s="7" t="s">
        <v>11</v>
      </c>
      <c r="GC4" s="7" t="s">
        <v>99</v>
      </c>
      <c r="GD4" s="7" t="s">
        <v>53</v>
      </c>
      <c r="GE4" s="7" t="s">
        <v>51</v>
      </c>
      <c r="GF4" s="120"/>
      <c r="GG4" s="7" t="s">
        <v>10</v>
      </c>
      <c r="GH4" s="7" t="s">
        <v>11</v>
      </c>
      <c r="GI4" s="7" t="s">
        <v>100</v>
      </c>
      <c r="GJ4" s="7" t="s">
        <v>53</v>
      </c>
      <c r="GK4" s="7" t="s">
        <v>51</v>
      </c>
      <c r="GL4" s="120"/>
      <c r="GM4" s="120"/>
      <c r="GN4" s="7" t="s">
        <v>10</v>
      </c>
      <c r="GO4" s="7" t="s">
        <v>11</v>
      </c>
      <c r="GP4" s="7" t="s">
        <v>100</v>
      </c>
      <c r="GQ4" s="7" t="s">
        <v>53</v>
      </c>
      <c r="GR4" s="7" t="s">
        <v>51</v>
      </c>
      <c r="GS4" s="120"/>
      <c r="GT4" s="120"/>
      <c r="GU4" s="7" t="s">
        <v>10</v>
      </c>
      <c r="GV4" s="7" t="s">
        <v>11</v>
      </c>
      <c r="GW4" s="7" t="s">
        <v>100</v>
      </c>
      <c r="GX4" s="7" t="s">
        <v>53</v>
      </c>
      <c r="GY4" s="7" t="s">
        <v>51</v>
      </c>
      <c r="GZ4" s="120"/>
      <c r="HA4" s="120"/>
      <c r="HB4" s="7" t="s">
        <v>10</v>
      </c>
      <c r="HC4" s="7" t="s">
        <v>11</v>
      </c>
      <c r="HD4" s="7" t="s">
        <v>100</v>
      </c>
      <c r="HE4" s="7" t="s">
        <v>53</v>
      </c>
      <c r="HF4" s="7" t="s">
        <v>51</v>
      </c>
      <c r="HG4" s="120"/>
      <c r="HH4" s="120"/>
      <c r="HI4" s="7" t="s">
        <v>10</v>
      </c>
      <c r="HJ4" s="7" t="s">
        <v>11</v>
      </c>
      <c r="HK4" s="7" t="s">
        <v>100</v>
      </c>
      <c r="HL4" s="7" t="s">
        <v>53</v>
      </c>
      <c r="HM4" s="7" t="s">
        <v>51</v>
      </c>
      <c r="HN4" s="120"/>
      <c r="HO4" s="120"/>
      <c r="HP4" s="7" t="s">
        <v>10</v>
      </c>
      <c r="HQ4" s="7" t="s">
        <v>11</v>
      </c>
      <c r="HR4" s="7" t="s">
        <v>100</v>
      </c>
      <c r="HS4" s="7" t="s">
        <v>53</v>
      </c>
      <c r="HT4" s="7" t="s">
        <v>51</v>
      </c>
      <c r="HU4" s="120"/>
    </row>
    <row r="5" spans="2:229" s="19" customFormat="1" ht="34.5" customHeight="1">
      <c r="B5" s="132" t="s">
        <v>6</v>
      </c>
      <c r="C5" s="133"/>
      <c r="D5" s="9">
        <f aca="true" t="shared" si="0" ref="D5:O5">D8+D22+D38</f>
        <v>8363.6</v>
      </c>
      <c r="E5" s="9">
        <f t="shared" si="0"/>
        <v>0</v>
      </c>
      <c r="F5" s="9">
        <f t="shared" si="0"/>
        <v>612</v>
      </c>
      <c r="G5" s="9">
        <f t="shared" si="0"/>
        <v>4134.8</v>
      </c>
      <c r="H5" s="9">
        <f t="shared" si="0"/>
        <v>3168</v>
      </c>
      <c r="I5" s="9">
        <f t="shared" si="0"/>
        <v>448.8</v>
      </c>
      <c r="J5" s="9">
        <f t="shared" si="0"/>
        <v>1544.7</v>
      </c>
      <c r="K5" s="9">
        <f t="shared" si="0"/>
        <v>0</v>
      </c>
      <c r="L5" s="9">
        <f t="shared" si="0"/>
        <v>177.9</v>
      </c>
      <c r="M5" s="9">
        <f t="shared" si="0"/>
        <v>1154.6</v>
      </c>
      <c r="N5" s="9">
        <f t="shared" si="0"/>
        <v>196.2</v>
      </c>
      <c r="O5" s="9">
        <f t="shared" si="0"/>
        <v>16</v>
      </c>
      <c r="P5" s="9">
        <f>J5/D5*100</f>
        <v>18.469319431823617</v>
      </c>
      <c r="Q5" s="9">
        <f aca="true" t="shared" si="1" ref="Q5:V5">Q8+Q22+Q38</f>
        <v>3512.82</v>
      </c>
      <c r="R5" s="9">
        <f t="shared" si="1"/>
        <v>0</v>
      </c>
      <c r="S5" s="9">
        <f t="shared" si="1"/>
        <v>386.3</v>
      </c>
      <c r="T5" s="9">
        <f t="shared" si="1"/>
        <v>2530.2999999999997</v>
      </c>
      <c r="U5" s="9">
        <f t="shared" si="1"/>
        <v>455.92</v>
      </c>
      <c r="V5" s="9">
        <f t="shared" si="1"/>
        <v>140.3</v>
      </c>
      <c r="W5" s="14">
        <f>Q5/D5*100</f>
        <v>42.00129130996222</v>
      </c>
      <c r="X5" s="9">
        <f aca="true" t="shared" si="2" ref="X5:AC5">X8+X22+X38</f>
        <v>7465</v>
      </c>
      <c r="Y5" s="9">
        <f t="shared" si="2"/>
        <v>0</v>
      </c>
      <c r="Z5" s="9">
        <f t="shared" si="2"/>
        <v>611.4</v>
      </c>
      <c r="AA5" s="9">
        <f t="shared" si="2"/>
        <v>4150.199999999999</v>
      </c>
      <c r="AB5" s="9">
        <f t="shared" si="2"/>
        <v>2548.7</v>
      </c>
      <c r="AC5" s="9">
        <f t="shared" si="2"/>
        <v>154.70000000000002</v>
      </c>
      <c r="AD5" s="14">
        <f>X5/D5*100</f>
        <v>89.25582285140369</v>
      </c>
      <c r="AE5" s="9">
        <f aca="true" t="shared" si="3" ref="AE5:AP5">AE8+AE22+AE38</f>
        <v>16427.7</v>
      </c>
      <c r="AF5" s="9">
        <f t="shared" si="3"/>
        <v>0</v>
      </c>
      <c r="AG5" s="9">
        <f t="shared" si="3"/>
        <v>660</v>
      </c>
      <c r="AH5" s="9">
        <f t="shared" si="3"/>
        <v>4225.4</v>
      </c>
      <c r="AI5" s="9">
        <f t="shared" si="3"/>
        <v>3168</v>
      </c>
      <c r="AJ5" s="9">
        <f t="shared" si="3"/>
        <v>448.8</v>
      </c>
      <c r="AK5" s="9">
        <f t="shared" si="3"/>
        <v>1544.7</v>
      </c>
      <c r="AL5" s="9">
        <f t="shared" si="3"/>
        <v>0</v>
      </c>
      <c r="AM5" s="9">
        <f t="shared" si="3"/>
        <v>177.9</v>
      </c>
      <c r="AN5" s="9">
        <f t="shared" si="3"/>
        <v>1154.6</v>
      </c>
      <c r="AO5" s="9">
        <f t="shared" si="3"/>
        <v>196.2</v>
      </c>
      <c r="AP5" s="9">
        <f t="shared" si="3"/>
        <v>16</v>
      </c>
      <c r="AQ5" s="9">
        <f>AK5/AE5*100</f>
        <v>9.403020508044339</v>
      </c>
      <c r="AR5" s="9">
        <f aca="true" t="shared" si="4" ref="AR5:AW5">AR8+AR22+AR38</f>
        <v>3512.82</v>
      </c>
      <c r="AS5" s="9">
        <f t="shared" si="4"/>
        <v>0</v>
      </c>
      <c r="AT5" s="9">
        <f t="shared" si="4"/>
        <v>386.3</v>
      </c>
      <c r="AU5" s="9">
        <f t="shared" si="4"/>
        <v>2530.2999999999997</v>
      </c>
      <c r="AV5" s="9">
        <f t="shared" si="4"/>
        <v>455.92</v>
      </c>
      <c r="AW5" s="9">
        <f t="shared" si="4"/>
        <v>140.3</v>
      </c>
      <c r="AX5" s="14">
        <f>AR5/AE5*100</f>
        <v>21.38351686480761</v>
      </c>
      <c r="AY5" s="9">
        <f aca="true" t="shared" si="5" ref="AY5:BD5">AY8+AY22+AY38</f>
        <v>16051.3</v>
      </c>
      <c r="AZ5" s="9">
        <f t="shared" si="5"/>
        <v>0</v>
      </c>
      <c r="BA5" s="9">
        <f t="shared" si="5"/>
        <v>741</v>
      </c>
      <c r="BB5" s="9">
        <f t="shared" si="5"/>
        <v>6158.400000000001</v>
      </c>
      <c r="BC5" s="9">
        <f t="shared" si="5"/>
        <v>8975.8</v>
      </c>
      <c r="BD5" s="9">
        <f t="shared" si="5"/>
        <v>118.9</v>
      </c>
      <c r="BE5" s="14">
        <f>AY5/AE5*100</f>
        <v>97.70874802924328</v>
      </c>
      <c r="BF5" s="9">
        <f aca="true" t="shared" si="6" ref="BF5:BQ5">BF8+BF22+BF38</f>
        <v>9891.79</v>
      </c>
      <c r="BG5" s="9">
        <f t="shared" si="6"/>
        <v>0</v>
      </c>
      <c r="BH5" s="9">
        <f t="shared" si="6"/>
        <v>1191</v>
      </c>
      <c r="BI5" s="9">
        <f t="shared" si="6"/>
        <v>5837.09</v>
      </c>
      <c r="BJ5" s="9">
        <f t="shared" si="6"/>
        <v>1902.3</v>
      </c>
      <c r="BK5" s="9">
        <f t="shared" si="6"/>
        <v>961.4</v>
      </c>
      <c r="BL5" s="9">
        <f t="shared" si="6"/>
        <v>1567.724</v>
      </c>
      <c r="BM5" s="9">
        <f t="shared" si="6"/>
        <v>0</v>
      </c>
      <c r="BN5" s="9">
        <f t="shared" si="6"/>
        <v>46</v>
      </c>
      <c r="BO5" s="9">
        <f t="shared" si="6"/>
        <v>1209.7</v>
      </c>
      <c r="BP5" s="9">
        <f t="shared" si="6"/>
        <v>259.724</v>
      </c>
      <c r="BQ5" s="9">
        <f t="shared" si="6"/>
        <v>52.3</v>
      </c>
      <c r="BR5" s="14">
        <f>BL5/BF5*100</f>
        <v>15.848739206958495</v>
      </c>
      <c r="BS5" s="9">
        <f aca="true" t="shared" si="7" ref="BS5:BX5">BS8+BS22+BS38</f>
        <v>2777.342</v>
      </c>
      <c r="BT5" s="9">
        <f t="shared" si="7"/>
        <v>0</v>
      </c>
      <c r="BU5" s="9">
        <f t="shared" si="7"/>
        <v>49.6</v>
      </c>
      <c r="BV5" s="9">
        <f t="shared" si="7"/>
        <v>2253.8</v>
      </c>
      <c r="BW5" s="9">
        <f t="shared" si="7"/>
        <v>380.642</v>
      </c>
      <c r="BX5" s="9">
        <f t="shared" si="7"/>
        <v>93.3</v>
      </c>
      <c r="BY5" s="14">
        <f>BS5/BF5*100</f>
        <v>28.07724385576321</v>
      </c>
      <c r="BZ5" s="9">
        <f aca="true" t="shared" si="8" ref="BZ5:CE5">BZ8+BZ22+BZ38</f>
        <v>4987.200000000001</v>
      </c>
      <c r="CA5" s="9">
        <f t="shared" si="8"/>
        <v>0</v>
      </c>
      <c r="CB5" s="9">
        <f t="shared" si="8"/>
        <v>166</v>
      </c>
      <c r="CC5" s="9">
        <f t="shared" si="8"/>
        <v>3270.8</v>
      </c>
      <c r="CD5" s="9">
        <f t="shared" si="8"/>
        <v>912.7</v>
      </c>
      <c r="CE5" s="9">
        <f t="shared" si="8"/>
        <v>637.7</v>
      </c>
      <c r="CF5" s="14">
        <f>BZ5/BF5*100</f>
        <v>50.4175685088341</v>
      </c>
      <c r="CG5" s="24">
        <f aca="true" t="shared" si="9" ref="CG5:CL5">CG8+CG22+CG38</f>
        <v>8978.59</v>
      </c>
      <c r="CH5" s="24">
        <f t="shared" si="9"/>
        <v>0</v>
      </c>
      <c r="CI5" s="24">
        <f t="shared" si="9"/>
        <v>1153.1</v>
      </c>
      <c r="CJ5" s="24">
        <f t="shared" si="9"/>
        <v>5659.49</v>
      </c>
      <c r="CK5" s="24">
        <f t="shared" si="9"/>
        <v>1266</v>
      </c>
      <c r="CL5" s="24">
        <f t="shared" si="9"/>
        <v>900</v>
      </c>
      <c r="CM5" s="99">
        <f>CG5/BF5*100</f>
        <v>90.76810162771348</v>
      </c>
      <c r="CN5" s="24">
        <f aca="true" t="shared" si="10" ref="CN5:CY5">CN8+CN22+CN38</f>
        <v>84258.25</v>
      </c>
      <c r="CO5" s="24">
        <f t="shared" si="10"/>
        <v>0</v>
      </c>
      <c r="CP5" s="24">
        <f t="shared" si="10"/>
        <v>66217.3</v>
      </c>
      <c r="CQ5" s="24">
        <f t="shared" si="10"/>
        <v>8435.619999999999</v>
      </c>
      <c r="CR5" s="24">
        <f t="shared" si="10"/>
        <v>1961.9</v>
      </c>
      <c r="CS5" s="24">
        <f t="shared" si="10"/>
        <v>7643.43</v>
      </c>
      <c r="CT5" s="24">
        <f t="shared" si="10"/>
        <v>1567.724</v>
      </c>
      <c r="CU5" s="24">
        <f t="shared" si="10"/>
        <v>0</v>
      </c>
      <c r="CV5" s="24">
        <f t="shared" si="10"/>
        <v>46</v>
      </c>
      <c r="CW5" s="24">
        <f t="shared" si="10"/>
        <v>1209.7</v>
      </c>
      <c r="CX5" s="24">
        <f t="shared" si="10"/>
        <v>259.724</v>
      </c>
      <c r="CY5" s="24">
        <f t="shared" si="10"/>
        <v>52.3</v>
      </c>
      <c r="CZ5" s="99">
        <f>CT5/CN5*100</f>
        <v>1.8606178030044533</v>
      </c>
      <c r="DA5" s="24">
        <f aca="true" t="shared" si="11" ref="DA5:DF5">DA8+DA22+DA38</f>
        <v>2777.342</v>
      </c>
      <c r="DB5" s="24">
        <f t="shared" si="11"/>
        <v>0</v>
      </c>
      <c r="DC5" s="24">
        <f t="shared" si="11"/>
        <v>49.6</v>
      </c>
      <c r="DD5" s="24">
        <f t="shared" si="11"/>
        <v>2253.8</v>
      </c>
      <c r="DE5" s="24">
        <f t="shared" si="11"/>
        <v>380.642</v>
      </c>
      <c r="DF5" s="24">
        <f t="shared" si="11"/>
        <v>93.3</v>
      </c>
      <c r="DG5" s="99">
        <f>DA5/CN5*100</f>
        <v>3.2962255921526977</v>
      </c>
      <c r="DH5" s="24">
        <f aca="true" t="shared" si="12" ref="DH5:DM5">DH8+DH22+DH38</f>
        <v>4987.200000000001</v>
      </c>
      <c r="DI5" s="24">
        <f t="shared" si="12"/>
        <v>0</v>
      </c>
      <c r="DJ5" s="24">
        <f t="shared" si="12"/>
        <v>166</v>
      </c>
      <c r="DK5" s="24">
        <f t="shared" si="12"/>
        <v>3270.8</v>
      </c>
      <c r="DL5" s="24">
        <f t="shared" si="12"/>
        <v>912.7</v>
      </c>
      <c r="DM5" s="24">
        <f t="shared" si="12"/>
        <v>637.7</v>
      </c>
      <c r="DN5" s="99">
        <f>DH5/CN5*100</f>
        <v>5.91894562253548</v>
      </c>
      <c r="DO5" s="24">
        <f aca="true" t="shared" si="13" ref="DO5:DT5">DO8+DO22+DO38</f>
        <v>1789.39</v>
      </c>
      <c r="DP5" s="24">
        <f t="shared" si="13"/>
        <v>0</v>
      </c>
      <c r="DQ5" s="24">
        <f t="shared" si="13"/>
        <v>2.2</v>
      </c>
      <c r="DR5" s="24">
        <f t="shared" si="13"/>
        <v>1552.22</v>
      </c>
      <c r="DS5" s="24">
        <f t="shared" si="13"/>
        <v>146.74</v>
      </c>
      <c r="DT5" s="24">
        <f t="shared" si="13"/>
        <v>88.23</v>
      </c>
      <c r="DU5" s="99">
        <f>DO5/CN5*100</f>
        <v>2.1236970860420197</v>
      </c>
      <c r="DV5" s="24">
        <f aca="true" t="shared" si="14" ref="DV5:EA5">DV8+DV22+DV38</f>
        <v>4435.89</v>
      </c>
      <c r="DW5" s="24">
        <f t="shared" si="14"/>
        <v>0</v>
      </c>
      <c r="DX5" s="24">
        <f t="shared" si="14"/>
        <v>10.6</v>
      </c>
      <c r="DY5" s="24">
        <f t="shared" si="14"/>
        <v>3811.6700000000005</v>
      </c>
      <c r="DZ5" s="24">
        <f t="shared" si="14"/>
        <v>400.81</v>
      </c>
      <c r="EA5" s="24">
        <f t="shared" si="14"/>
        <v>212.81</v>
      </c>
      <c r="EB5" s="99">
        <f>DV5/CN5*100</f>
        <v>5.264635807176153</v>
      </c>
      <c r="EC5" s="24">
        <f aca="true" t="shared" si="15" ref="EC5:EH5">EC8+EC22+EC38</f>
        <v>9969.07</v>
      </c>
      <c r="ED5" s="24">
        <f t="shared" si="15"/>
        <v>0</v>
      </c>
      <c r="EE5" s="24">
        <f t="shared" si="15"/>
        <v>2267.2</v>
      </c>
      <c r="EF5" s="24">
        <f t="shared" si="15"/>
        <v>5571.960000000001</v>
      </c>
      <c r="EG5" s="24">
        <f t="shared" si="15"/>
        <v>1623.1</v>
      </c>
      <c r="EH5" s="24">
        <f t="shared" si="15"/>
        <v>506.80999999999995</v>
      </c>
      <c r="EI5" s="99">
        <f>EC5/CN5*100</f>
        <v>11.83156545501479</v>
      </c>
      <c r="EJ5" s="24">
        <f aca="true" t="shared" si="16" ref="EJ5:EO5">EJ8+EJ22+EJ38</f>
        <v>83724.01</v>
      </c>
      <c r="EK5" s="24">
        <f t="shared" si="16"/>
        <v>0</v>
      </c>
      <c r="EL5" s="24">
        <f t="shared" si="16"/>
        <v>66090</v>
      </c>
      <c r="EM5" s="24">
        <f t="shared" si="16"/>
        <v>8100.209999999999</v>
      </c>
      <c r="EN5" s="24">
        <f t="shared" si="16"/>
        <v>1944.9</v>
      </c>
      <c r="EO5" s="24">
        <f t="shared" si="16"/>
        <v>7588.9</v>
      </c>
      <c r="EP5" s="99">
        <f>EJ5/CN5*100</f>
        <v>99.36594932840404</v>
      </c>
      <c r="EQ5" s="24">
        <f aca="true" t="shared" si="17" ref="EQ5:FB5">EQ8+EQ22+EQ38</f>
        <v>109244.20000000001</v>
      </c>
      <c r="ER5" s="24">
        <f t="shared" si="17"/>
        <v>0</v>
      </c>
      <c r="ES5" s="24">
        <f t="shared" si="17"/>
        <v>87185.1</v>
      </c>
      <c r="ET5" s="24">
        <f t="shared" si="17"/>
        <v>9024.61</v>
      </c>
      <c r="EU5" s="24">
        <f t="shared" si="17"/>
        <v>4409.19</v>
      </c>
      <c r="EV5" s="24">
        <f t="shared" si="17"/>
        <v>8625.3</v>
      </c>
      <c r="EW5" s="24">
        <f t="shared" si="17"/>
        <v>2600.8199999999997</v>
      </c>
      <c r="EX5" s="24">
        <f t="shared" si="17"/>
        <v>0</v>
      </c>
      <c r="EY5" s="24">
        <f t="shared" si="17"/>
        <v>177.5</v>
      </c>
      <c r="EZ5" s="24">
        <f t="shared" si="17"/>
        <v>2053.32</v>
      </c>
      <c r="FA5" s="24">
        <f t="shared" si="17"/>
        <v>258</v>
      </c>
      <c r="FB5" s="24">
        <f t="shared" si="17"/>
        <v>112</v>
      </c>
      <c r="FC5" s="99">
        <f>EW5/EQ5*100</f>
        <v>2.3807396639821605</v>
      </c>
      <c r="FD5" s="24">
        <f aca="true" t="shared" si="18" ref="FD5:FI5">FD8+FD22+FD38</f>
        <v>6499.71</v>
      </c>
      <c r="FE5" s="24">
        <f t="shared" si="18"/>
        <v>0</v>
      </c>
      <c r="FF5" s="24">
        <f t="shared" si="18"/>
        <v>335.90000000000003</v>
      </c>
      <c r="FG5" s="24">
        <f t="shared" si="18"/>
        <v>4922.1</v>
      </c>
      <c r="FH5" s="24">
        <f t="shared" si="18"/>
        <v>1115.5099999999998</v>
      </c>
      <c r="FI5" s="24">
        <f t="shared" si="18"/>
        <v>126.2</v>
      </c>
      <c r="FJ5" s="99">
        <f>FD5/EQ5*100</f>
        <v>5.949707169808557</v>
      </c>
      <c r="FK5" s="24">
        <f aca="true" t="shared" si="19" ref="FK5:FP5">FK8+FK22+FK38</f>
        <v>9527.240000000002</v>
      </c>
      <c r="FL5" s="24">
        <f t="shared" si="19"/>
        <v>0</v>
      </c>
      <c r="FM5" s="24">
        <f t="shared" si="19"/>
        <v>1185.9</v>
      </c>
      <c r="FN5" s="24">
        <f t="shared" si="19"/>
        <v>6723.700000000001</v>
      </c>
      <c r="FO5" s="24">
        <f t="shared" si="19"/>
        <v>1483.54</v>
      </c>
      <c r="FP5" s="24">
        <f t="shared" si="19"/>
        <v>134.1</v>
      </c>
      <c r="FQ5" s="99">
        <f>FK5/EQ5*100</f>
        <v>8.721048806252416</v>
      </c>
      <c r="FR5" s="24">
        <f aca="true" t="shared" si="20" ref="FR5:FW5">FR8+FR22+FR38</f>
        <v>106958.85</v>
      </c>
      <c r="FS5" s="24">
        <f t="shared" si="20"/>
        <v>0</v>
      </c>
      <c r="FT5" s="24">
        <f t="shared" si="20"/>
        <v>87169.7</v>
      </c>
      <c r="FU5" s="24">
        <f t="shared" si="20"/>
        <v>8861.410000000002</v>
      </c>
      <c r="FV5" s="24">
        <f t="shared" si="20"/>
        <v>2320.14</v>
      </c>
      <c r="FW5" s="24">
        <f t="shared" si="20"/>
        <v>8607.6</v>
      </c>
      <c r="FX5" s="99">
        <f>FR5/EQ5*100</f>
        <v>97.90803539226796</v>
      </c>
      <c r="FY5" s="9">
        <f aca="true" t="shared" si="21" ref="FY5:GK5">FY8+FY22+FY38</f>
        <v>1250.5</v>
      </c>
      <c r="FZ5" s="9">
        <f t="shared" si="21"/>
        <v>11622.05</v>
      </c>
      <c r="GA5" s="9">
        <f t="shared" si="21"/>
        <v>0</v>
      </c>
      <c r="GB5" s="9">
        <f t="shared" si="21"/>
        <v>1031.55</v>
      </c>
      <c r="GC5" s="9">
        <f t="shared" si="21"/>
        <v>5947.9</v>
      </c>
      <c r="GD5" s="9">
        <f t="shared" si="21"/>
        <v>4483.5</v>
      </c>
      <c r="GE5" s="9">
        <f t="shared" si="21"/>
        <v>159.1</v>
      </c>
      <c r="GF5" s="9">
        <f t="shared" si="21"/>
        <v>2600.8199999999997</v>
      </c>
      <c r="GG5" s="9">
        <f t="shared" si="21"/>
        <v>0</v>
      </c>
      <c r="GH5" s="9">
        <f t="shared" si="21"/>
        <v>177.5</v>
      </c>
      <c r="GI5" s="9">
        <f t="shared" si="21"/>
        <v>2053.32</v>
      </c>
      <c r="GJ5" s="9">
        <f t="shared" si="21"/>
        <v>258</v>
      </c>
      <c r="GK5" s="9">
        <f t="shared" si="21"/>
        <v>112</v>
      </c>
      <c r="GL5" s="14">
        <f>GF5/FZ5*100</f>
        <v>22.378323961779547</v>
      </c>
      <c r="GM5" s="9">
        <f aca="true" t="shared" si="22" ref="GM5:GR5">GM8+GM22+GM38</f>
        <v>6499.71</v>
      </c>
      <c r="GN5" s="9">
        <f t="shared" si="22"/>
        <v>0</v>
      </c>
      <c r="GO5" s="9">
        <f t="shared" si="22"/>
        <v>335.90000000000003</v>
      </c>
      <c r="GP5" s="9">
        <f t="shared" si="22"/>
        <v>4922.1</v>
      </c>
      <c r="GQ5" s="9">
        <f t="shared" si="22"/>
        <v>1115.5099999999998</v>
      </c>
      <c r="GR5" s="9">
        <f t="shared" si="22"/>
        <v>126.2</v>
      </c>
      <c r="GS5" s="14">
        <f>GM5/FZ5*100</f>
        <v>55.92567576288177</v>
      </c>
      <c r="GT5" s="9">
        <f aca="true" t="shared" si="23" ref="GT5:GY5">GT8+GT22+GT38</f>
        <v>9527.240000000002</v>
      </c>
      <c r="GU5" s="9">
        <f t="shared" si="23"/>
        <v>0</v>
      </c>
      <c r="GV5" s="9">
        <f t="shared" si="23"/>
        <v>1185.9</v>
      </c>
      <c r="GW5" s="9">
        <f t="shared" si="23"/>
        <v>6723.700000000001</v>
      </c>
      <c r="GX5" s="9">
        <f t="shared" si="23"/>
        <v>1483.54</v>
      </c>
      <c r="GY5" s="9">
        <f t="shared" si="23"/>
        <v>134.1</v>
      </c>
      <c r="GZ5" s="14">
        <f>GT5/FZ5*100</f>
        <v>81.97555508709739</v>
      </c>
      <c r="HA5" s="9">
        <f aca="true" t="shared" si="24" ref="HA5:HF5">HA8+HA22+HA38</f>
        <v>3293.0999999999995</v>
      </c>
      <c r="HB5" s="9">
        <f t="shared" si="24"/>
        <v>0</v>
      </c>
      <c r="HC5" s="9">
        <f t="shared" si="24"/>
        <v>157.9</v>
      </c>
      <c r="HD5" s="9">
        <f t="shared" si="24"/>
        <v>2603.7999999999997</v>
      </c>
      <c r="HE5" s="9">
        <f t="shared" si="24"/>
        <v>428.29999999999995</v>
      </c>
      <c r="HF5" s="9">
        <f t="shared" si="24"/>
        <v>103.1</v>
      </c>
      <c r="HG5" s="14">
        <f>HA5/FZ5*100</f>
        <v>28.334932305402226</v>
      </c>
      <c r="HH5" s="9">
        <f aca="true" t="shared" si="25" ref="HH5:HM5">HH8+HH22+HH38</f>
        <v>5734.14</v>
      </c>
      <c r="HI5" s="9">
        <f t="shared" si="25"/>
        <v>0</v>
      </c>
      <c r="HJ5" s="9">
        <f t="shared" si="25"/>
        <v>571</v>
      </c>
      <c r="HK5" s="9">
        <f t="shared" si="25"/>
        <v>4252.8</v>
      </c>
      <c r="HL5" s="9">
        <f t="shared" si="25"/>
        <v>779.14</v>
      </c>
      <c r="HM5" s="9">
        <f t="shared" si="25"/>
        <v>131.2</v>
      </c>
      <c r="HN5" s="14">
        <f>HH5/FZ5*100</f>
        <v>49.33845578017648</v>
      </c>
      <c r="HO5" s="9">
        <f aca="true" t="shared" si="26" ref="HO5:HT5">HO8+HO22+HO38</f>
        <v>10965.580000000002</v>
      </c>
      <c r="HP5" s="9">
        <f t="shared" si="26"/>
        <v>0</v>
      </c>
      <c r="HQ5" s="9">
        <f t="shared" si="26"/>
        <v>896.7</v>
      </c>
      <c r="HR5" s="9">
        <f t="shared" si="26"/>
        <v>5628.9</v>
      </c>
      <c r="HS5" s="9">
        <f t="shared" si="26"/>
        <v>4297.18</v>
      </c>
      <c r="HT5" s="9">
        <f t="shared" si="26"/>
        <v>142.8</v>
      </c>
      <c r="HU5" s="14">
        <f>HO5/FZ5*100</f>
        <v>94.35151285702611</v>
      </c>
    </row>
    <row r="6" spans="2:229" s="20" customFormat="1" ht="32.25" customHeight="1">
      <c r="B6" s="126" t="s">
        <v>87</v>
      </c>
      <c r="C6" s="127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99"/>
      <c r="X6" s="24"/>
      <c r="Y6" s="24"/>
      <c r="Z6" s="24"/>
      <c r="AA6" s="24"/>
      <c r="AB6" s="24"/>
      <c r="AC6" s="24"/>
      <c r="AD6" s="99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99"/>
      <c r="AY6" s="24"/>
      <c r="AZ6" s="24"/>
      <c r="BA6" s="24"/>
      <c r="BB6" s="24"/>
      <c r="BC6" s="24"/>
      <c r="BD6" s="24"/>
      <c r="BE6" s="99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99"/>
      <c r="BS6" s="24"/>
      <c r="BT6" s="24"/>
      <c r="BU6" s="24"/>
      <c r="BV6" s="24"/>
      <c r="BW6" s="24"/>
      <c r="BX6" s="24"/>
      <c r="BY6" s="99"/>
      <c r="BZ6" s="24"/>
      <c r="CA6" s="24"/>
      <c r="CB6" s="24"/>
      <c r="CC6" s="24"/>
      <c r="CD6" s="24"/>
      <c r="CE6" s="24"/>
      <c r="CF6" s="99"/>
      <c r="CG6" s="24"/>
      <c r="CH6" s="24"/>
      <c r="CI6" s="24"/>
      <c r="CJ6" s="24"/>
      <c r="CK6" s="24"/>
      <c r="CL6" s="24"/>
      <c r="CM6" s="99"/>
      <c r="CN6" s="24">
        <f>CP6+CS6</f>
        <v>70162.8</v>
      </c>
      <c r="CO6" s="24"/>
      <c r="CP6" s="24">
        <v>63266.5</v>
      </c>
      <c r="CQ6" s="24"/>
      <c r="CR6" s="24"/>
      <c r="CS6" s="24">
        <v>6896.3</v>
      </c>
      <c r="CT6" s="24"/>
      <c r="CU6" s="24"/>
      <c r="CV6" s="24"/>
      <c r="CW6" s="24"/>
      <c r="CX6" s="24"/>
      <c r="CY6" s="24"/>
      <c r="CZ6" s="99"/>
      <c r="DA6" s="24"/>
      <c r="DB6" s="24"/>
      <c r="DC6" s="24"/>
      <c r="DD6" s="24"/>
      <c r="DE6" s="24"/>
      <c r="DF6" s="24"/>
      <c r="DG6" s="99"/>
      <c r="DH6" s="24"/>
      <c r="DI6" s="24"/>
      <c r="DJ6" s="24"/>
      <c r="DK6" s="24"/>
      <c r="DL6" s="24"/>
      <c r="DM6" s="24"/>
      <c r="DN6" s="99"/>
      <c r="DO6" s="24"/>
      <c r="DP6" s="24"/>
      <c r="DQ6" s="24"/>
      <c r="DR6" s="24"/>
      <c r="DS6" s="24"/>
      <c r="DT6" s="24"/>
      <c r="DU6" s="99"/>
      <c r="DV6" s="24"/>
      <c r="DW6" s="24"/>
      <c r="DX6" s="24"/>
      <c r="DY6" s="24"/>
      <c r="DZ6" s="24"/>
      <c r="EA6" s="24"/>
      <c r="EB6" s="99"/>
      <c r="EC6" s="24"/>
      <c r="ED6" s="24"/>
      <c r="EE6" s="24"/>
      <c r="EF6" s="24"/>
      <c r="EG6" s="24"/>
      <c r="EH6" s="24"/>
      <c r="EI6" s="99"/>
      <c r="EJ6" s="24">
        <f>EL6+EO6</f>
        <v>70162.8</v>
      </c>
      <c r="EK6" s="24"/>
      <c r="EL6" s="24">
        <v>63266.5</v>
      </c>
      <c r="EM6" s="24"/>
      <c r="EN6" s="24"/>
      <c r="EO6" s="24">
        <v>6896.3</v>
      </c>
      <c r="EP6" s="99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99"/>
      <c r="FD6" s="24"/>
      <c r="FE6" s="24"/>
      <c r="FF6" s="24"/>
      <c r="FG6" s="24"/>
      <c r="FH6" s="24"/>
      <c r="FI6" s="24"/>
      <c r="FJ6" s="99"/>
      <c r="FK6" s="24"/>
      <c r="FL6" s="24"/>
      <c r="FM6" s="24"/>
      <c r="FN6" s="24"/>
      <c r="FO6" s="24"/>
      <c r="FP6" s="24"/>
      <c r="FQ6" s="99"/>
      <c r="FR6" s="24"/>
      <c r="FS6" s="24"/>
      <c r="FT6" s="24"/>
      <c r="FU6" s="24"/>
      <c r="FV6" s="24"/>
      <c r="FW6" s="24"/>
      <c r="FX6" s="99"/>
      <c r="FY6" s="146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14"/>
      <c r="GM6" s="24"/>
      <c r="GN6" s="24"/>
      <c r="GO6" s="24"/>
      <c r="GP6" s="24"/>
      <c r="GQ6" s="24"/>
      <c r="GR6" s="24"/>
      <c r="GS6" s="14"/>
      <c r="GT6" s="24"/>
      <c r="GU6" s="24"/>
      <c r="GV6" s="24"/>
      <c r="GW6" s="24"/>
      <c r="GX6" s="24"/>
      <c r="GY6" s="24"/>
      <c r="GZ6" s="14"/>
      <c r="HA6" s="24"/>
      <c r="HB6" s="24"/>
      <c r="HC6" s="24"/>
      <c r="HD6" s="24"/>
      <c r="HE6" s="24"/>
      <c r="HF6" s="24"/>
      <c r="HG6" s="14"/>
      <c r="HH6" s="24"/>
      <c r="HI6" s="24"/>
      <c r="HJ6" s="24"/>
      <c r="HK6" s="24"/>
      <c r="HL6" s="24"/>
      <c r="HM6" s="24"/>
      <c r="HN6" s="14"/>
      <c r="HO6" s="24"/>
      <c r="HP6" s="24"/>
      <c r="HQ6" s="24"/>
      <c r="HR6" s="24"/>
      <c r="HS6" s="24"/>
      <c r="HT6" s="24"/>
      <c r="HU6" s="14"/>
    </row>
    <row r="7" spans="2:229" s="20" customFormat="1" ht="19.5" customHeight="1">
      <c r="B7" s="126" t="s">
        <v>7</v>
      </c>
      <c r="C7" s="127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9"/>
      <c r="Q7" s="36"/>
      <c r="R7" s="36"/>
      <c r="S7" s="36"/>
      <c r="T7" s="36"/>
      <c r="U7" s="36"/>
      <c r="V7" s="36"/>
      <c r="W7" s="14"/>
      <c r="X7" s="36"/>
      <c r="Y7" s="36"/>
      <c r="Z7" s="36"/>
      <c r="AA7" s="36"/>
      <c r="AB7" s="36"/>
      <c r="AC7" s="36"/>
      <c r="AD7" s="14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24"/>
      <c r="AR7" s="36"/>
      <c r="AS7" s="36"/>
      <c r="AT7" s="36"/>
      <c r="AU7" s="36"/>
      <c r="AV7" s="36"/>
      <c r="AW7" s="36"/>
      <c r="AX7" s="99"/>
      <c r="AY7" s="36"/>
      <c r="AZ7" s="36"/>
      <c r="BA7" s="36"/>
      <c r="BB7" s="36"/>
      <c r="BC7" s="36"/>
      <c r="BD7" s="36"/>
      <c r="BE7" s="99"/>
      <c r="BF7" s="26"/>
      <c r="BG7" s="36"/>
      <c r="BH7" s="36"/>
      <c r="BI7" s="36"/>
      <c r="BJ7" s="36"/>
      <c r="BK7" s="36"/>
      <c r="BL7" s="26"/>
      <c r="BM7" s="36"/>
      <c r="BN7" s="36"/>
      <c r="BO7" s="36"/>
      <c r="BP7" s="36"/>
      <c r="BQ7" s="36"/>
      <c r="BR7" s="14"/>
      <c r="BS7" s="26"/>
      <c r="BT7" s="36"/>
      <c r="BU7" s="36"/>
      <c r="BV7" s="36"/>
      <c r="BW7" s="36"/>
      <c r="BX7" s="36"/>
      <c r="BY7" s="14"/>
      <c r="BZ7" s="26"/>
      <c r="CA7" s="36"/>
      <c r="CB7" s="36"/>
      <c r="CC7" s="36"/>
      <c r="CD7" s="36"/>
      <c r="CE7" s="36"/>
      <c r="CF7" s="14"/>
      <c r="CG7" s="36"/>
      <c r="CH7" s="36"/>
      <c r="CI7" s="36"/>
      <c r="CJ7" s="36"/>
      <c r="CK7" s="36"/>
      <c r="CL7" s="36"/>
      <c r="CM7" s="99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99"/>
      <c r="DA7" s="36"/>
      <c r="DB7" s="36"/>
      <c r="DC7" s="36"/>
      <c r="DD7" s="36"/>
      <c r="DE7" s="36"/>
      <c r="DF7" s="36"/>
      <c r="DG7" s="99"/>
      <c r="DH7" s="36"/>
      <c r="DI7" s="36"/>
      <c r="DJ7" s="36"/>
      <c r="DK7" s="36"/>
      <c r="DL7" s="36"/>
      <c r="DM7" s="36"/>
      <c r="DN7" s="99"/>
      <c r="DO7" s="36"/>
      <c r="DP7" s="36"/>
      <c r="DQ7" s="36"/>
      <c r="DR7" s="36"/>
      <c r="DS7" s="36"/>
      <c r="DT7" s="36"/>
      <c r="DU7" s="99"/>
      <c r="DV7" s="36"/>
      <c r="DW7" s="36"/>
      <c r="DX7" s="36"/>
      <c r="DY7" s="36"/>
      <c r="DZ7" s="36"/>
      <c r="EA7" s="36"/>
      <c r="EB7" s="99"/>
      <c r="EC7" s="36"/>
      <c r="ED7" s="36"/>
      <c r="EE7" s="36"/>
      <c r="EF7" s="36"/>
      <c r="EG7" s="36"/>
      <c r="EH7" s="36"/>
      <c r="EI7" s="99"/>
      <c r="EJ7" s="36"/>
      <c r="EK7" s="36"/>
      <c r="EL7" s="36"/>
      <c r="EM7" s="36"/>
      <c r="EN7" s="36"/>
      <c r="EO7" s="36"/>
      <c r="EP7" s="99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99"/>
      <c r="FD7" s="36"/>
      <c r="FE7" s="36"/>
      <c r="FF7" s="36"/>
      <c r="FG7" s="36"/>
      <c r="FH7" s="36"/>
      <c r="FI7" s="36"/>
      <c r="FJ7" s="99"/>
      <c r="FK7" s="36"/>
      <c r="FL7" s="36"/>
      <c r="FM7" s="36"/>
      <c r="FN7" s="36"/>
      <c r="FO7" s="36"/>
      <c r="FP7" s="36"/>
      <c r="FQ7" s="99"/>
      <c r="FR7" s="36"/>
      <c r="FS7" s="36"/>
      <c r="FT7" s="36"/>
      <c r="FU7" s="36"/>
      <c r="FV7" s="36"/>
      <c r="FW7" s="36"/>
      <c r="FX7" s="99"/>
      <c r="FY7" s="146"/>
      <c r="FZ7" s="26"/>
      <c r="GA7" s="36"/>
      <c r="GB7" s="36"/>
      <c r="GC7" s="36"/>
      <c r="GD7" s="36"/>
      <c r="GE7" s="36"/>
      <c r="GF7" s="26"/>
      <c r="GG7" s="36"/>
      <c r="GH7" s="36"/>
      <c r="GI7" s="36"/>
      <c r="GJ7" s="36"/>
      <c r="GK7" s="36"/>
      <c r="GL7" s="14"/>
      <c r="GM7" s="26"/>
      <c r="GN7" s="36"/>
      <c r="GO7" s="36"/>
      <c r="GP7" s="36"/>
      <c r="GQ7" s="36"/>
      <c r="GR7" s="36"/>
      <c r="GS7" s="14"/>
      <c r="GT7" s="26"/>
      <c r="GU7" s="36"/>
      <c r="GV7" s="36"/>
      <c r="GW7" s="36"/>
      <c r="GX7" s="36"/>
      <c r="GY7" s="36"/>
      <c r="GZ7" s="14"/>
      <c r="HA7" s="26"/>
      <c r="HB7" s="36"/>
      <c r="HC7" s="36"/>
      <c r="HD7" s="36"/>
      <c r="HE7" s="36"/>
      <c r="HF7" s="36"/>
      <c r="HG7" s="14"/>
      <c r="HH7" s="26"/>
      <c r="HI7" s="36"/>
      <c r="HJ7" s="36"/>
      <c r="HK7" s="36"/>
      <c r="HL7" s="36"/>
      <c r="HM7" s="36"/>
      <c r="HN7" s="14"/>
      <c r="HO7" s="26"/>
      <c r="HP7" s="36"/>
      <c r="HQ7" s="36"/>
      <c r="HR7" s="36"/>
      <c r="HS7" s="36"/>
      <c r="HT7" s="36"/>
      <c r="HU7" s="14"/>
    </row>
    <row r="8" spans="2:229" s="16" customFormat="1" ht="60.75" customHeight="1">
      <c r="B8" s="128" t="s">
        <v>9</v>
      </c>
      <c r="C8" s="129"/>
      <c r="D8" s="10">
        <f aca="true" t="shared" si="27" ref="D8:O8">SUM(D9:D19)</f>
        <v>3174</v>
      </c>
      <c r="E8" s="10">
        <f t="shared" si="27"/>
        <v>0</v>
      </c>
      <c r="F8" s="10">
        <f t="shared" si="27"/>
        <v>0</v>
      </c>
      <c r="G8" s="10">
        <f t="shared" si="27"/>
        <v>6</v>
      </c>
      <c r="H8" s="10">
        <f t="shared" si="27"/>
        <v>3168</v>
      </c>
      <c r="I8" s="10">
        <f t="shared" si="27"/>
        <v>0</v>
      </c>
      <c r="J8" s="10">
        <f t="shared" si="27"/>
        <v>196.2</v>
      </c>
      <c r="K8" s="10">
        <f t="shared" si="27"/>
        <v>0</v>
      </c>
      <c r="L8" s="10">
        <f t="shared" si="27"/>
        <v>0</v>
      </c>
      <c r="M8" s="10">
        <f t="shared" si="27"/>
        <v>0</v>
      </c>
      <c r="N8" s="10">
        <f t="shared" si="27"/>
        <v>196.2</v>
      </c>
      <c r="O8" s="10">
        <f t="shared" si="27"/>
        <v>0</v>
      </c>
      <c r="P8" s="9">
        <f aca="true" t="shared" si="28" ref="P8:P19">J8/D8*100</f>
        <v>6.181474480151229</v>
      </c>
      <c r="Q8" s="10">
        <f aca="true" t="shared" si="29" ref="Q8:V8">SUM(Q9:Q19)</f>
        <v>461.92</v>
      </c>
      <c r="R8" s="10">
        <f t="shared" si="29"/>
        <v>0</v>
      </c>
      <c r="S8" s="10">
        <f t="shared" si="29"/>
        <v>0</v>
      </c>
      <c r="T8" s="10">
        <f t="shared" si="29"/>
        <v>6</v>
      </c>
      <c r="U8" s="10">
        <f t="shared" si="29"/>
        <v>455.92</v>
      </c>
      <c r="V8" s="10">
        <f t="shared" si="29"/>
        <v>0</v>
      </c>
      <c r="W8" s="14">
        <f aca="true" t="shared" si="30" ref="W8:W19">Q8/D8*100</f>
        <v>14.55324511657215</v>
      </c>
      <c r="X8" s="10">
        <f aca="true" t="shared" si="31" ref="X8:AC8">SUM(X9:X19)</f>
        <v>2554.7</v>
      </c>
      <c r="Y8" s="10">
        <f t="shared" si="31"/>
        <v>0</v>
      </c>
      <c r="Z8" s="10">
        <f t="shared" si="31"/>
        <v>0</v>
      </c>
      <c r="AA8" s="10">
        <f t="shared" si="31"/>
        <v>6</v>
      </c>
      <c r="AB8" s="10">
        <f t="shared" si="31"/>
        <v>2548.7</v>
      </c>
      <c r="AC8" s="10">
        <f t="shared" si="31"/>
        <v>0</v>
      </c>
      <c r="AD8" s="14">
        <f aca="true" t="shared" si="32" ref="AD8:AD19">X8/D8*100</f>
        <v>80.48834278512916</v>
      </c>
      <c r="AE8" s="10">
        <f aca="true" t="shared" si="33" ref="AE8:AP8">SUM(AE9:AE19)</f>
        <v>9343</v>
      </c>
      <c r="AF8" s="10">
        <f t="shared" si="33"/>
        <v>0</v>
      </c>
      <c r="AG8" s="10">
        <f t="shared" si="33"/>
        <v>0</v>
      </c>
      <c r="AH8" s="10">
        <f t="shared" si="33"/>
        <v>6</v>
      </c>
      <c r="AI8" s="10">
        <f t="shared" si="33"/>
        <v>3168</v>
      </c>
      <c r="AJ8" s="10">
        <f t="shared" si="33"/>
        <v>0</v>
      </c>
      <c r="AK8" s="10">
        <f t="shared" si="33"/>
        <v>196.2</v>
      </c>
      <c r="AL8" s="10">
        <f t="shared" si="33"/>
        <v>0</v>
      </c>
      <c r="AM8" s="10">
        <f t="shared" si="33"/>
        <v>0</v>
      </c>
      <c r="AN8" s="10">
        <f t="shared" si="33"/>
        <v>0</v>
      </c>
      <c r="AO8" s="10">
        <f t="shared" si="33"/>
        <v>196.2</v>
      </c>
      <c r="AP8" s="10">
        <f t="shared" si="33"/>
        <v>0</v>
      </c>
      <c r="AQ8" s="9">
        <f>AK8/AE8*100</f>
        <v>2.0999678903992294</v>
      </c>
      <c r="AR8" s="10">
        <f aca="true" t="shared" si="34" ref="AR8:AW8">SUM(AR9:AR19)</f>
        <v>461.92</v>
      </c>
      <c r="AS8" s="10">
        <f t="shared" si="34"/>
        <v>0</v>
      </c>
      <c r="AT8" s="10">
        <f t="shared" si="34"/>
        <v>0</v>
      </c>
      <c r="AU8" s="10">
        <f t="shared" si="34"/>
        <v>6</v>
      </c>
      <c r="AV8" s="10">
        <f t="shared" si="34"/>
        <v>455.92</v>
      </c>
      <c r="AW8" s="10">
        <f t="shared" si="34"/>
        <v>0</v>
      </c>
      <c r="AX8" s="14">
        <f>AR8/AE8*100</f>
        <v>4.944022262656535</v>
      </c>
      <c r="AY8" s="10">
        <f aca="true" t="shared" si="35" ref="AY8:BD8">SUM(AY9:AY19)</f>
        <v>9039</v>
      </c>
      <c r="AZ8" s="10">
        <f t="shared" si="35"/>
        <v>0</v>
      </c>
      <c r="BA8" s="10">
        <f t="shared" si="35"/>
        <v>0</v>
      </c>
      <c r="BB8" s="10">
        <f t="shared" si="35"/>
        <v>6</v>
      </c>
      <c r="BC8" s="10">
        <f t="shared" si="35"/>
        <v>8975.8</v>
      </c>
      <c r="BD8" s="10">
        <f t="shared" si="35"/>
        <v>0</v>
      </c>
      <c r="BE8" s="14">
        <f>AY8/AE8*100</f>
        <v>96.74622712190946</v>
      </c>
      <c r="BF8" s="10">
        <f aca="true" t="shared" si="36" ref="BF8:BQ8">SUM(BF9:BF19)</f>
        <v>1902.3</v>
      </c>
      <c r="BG8" s="10">
        <f t="shared" si="36"/>
        <v>0</v>
      </c>
      <c r="BH8" s="10">
        <f t="shared" si="36"/>
        <v>0</v>
      </c>
      <c r="BI8" s="10">
        <f t="shared" si="36"/>
        <v>0</v>
      </c>
      <c r="BJ8" s="10">
        <f t="shared" si="36"/>
        <v>1902.3</v>
      </c>
      <c r="BK8" s="10">
        <f t="shared" si="36"/>
        <v>0</v>
      </c>
      <c r="BL8" s="10">
        <f t="shared" si="36"/>
        <v>259.724</v>
      </c>
      <c r="BM8" s="10">
        <f t="shared" si="36"/>
        <v>0</v>
      </c>
      <c r="BN8" s="10">
        <f t="shared" si="36"/>
        <v>0</v>
      </c>
      <c r="BO8" s="10">
        <f t="shared" si="36"/>
        <v>0</v>
      </c>
      <c r="BP8" s="10">
        <f t="shared" si="36"/>
        <v>259.724</v>
      </c>
      <c r="BQ8" s="10">
        <f t="shared" si="36"/>
        <v>0</v>
      </c>
      <c r="BR8" s="14">
        <f aca="true" t="shared" si="37" ref="BR8:BR19">BL8/BF8*100</f>
        <v>13.653156705041267</v>
      </c>
      <c r="BS8" s="10">
        <f aca="true" t="shared" si="38" ref="BS8:BX8">SUM(BS9:BS19)</f>
        <v>380.642</v>
      </c>
      <c r="BT8" s="10">
        <f t="shared" si="38"/>
        <v>0</v>
      </c>
      <c r="BU8" s="10">
        <f t="shared" si="38"/>
        <v>0</v>
      </c>
      <c r="BV8" s="10">
        <f t="shared" si="38"/>
        <v>0</v>
      </c>
      <c r="BW8" s="10">
        <f t="shared" si="38"/>
        <v>380.642</v>
      </c>
      <c r="BX8" s="10">
        <f t="shared" si="38"/>
        <v>0</v>
      </c>
      <c r="BY8" s="14">
        <f aca="true" t="shared" si="39" ref="BY8:BY19">BS8/BF8*100</f>
        <v>20.009567365820324</v>
      </c>
      <c r="BZ8" s="10">
        <f aca="true" t="shared" si="40" ref="BZ8:CE8">SUM(BZ9:BZ19)</f>
        <v>912.7</v>
      </c>
      <c r="CA8" s="10">
        <f t="shared" si="40"/>
        <v>0</v>
      </c>
      <c r="CB8" s="10">
        <f t="shared" si="40"/>
        <v>0</v>
      </c>
      <c r="CC8" s="10">
        <f t="shared" si="40"/>
        <v>0</v>
      </c>
      <c r="CD8" s="10">
        <f t="shared" si="40"/>
        <v>912.7</v>
      </c>
      <c r="CE8" s="10">
        <f t="shared" si="40"/>
        <v>0</v>
      </c>
      <c r="CF8" s="14">
        <f aca="true" t="shared" si="41" ref="CF8:CF19">BZ8/BF8*100</f>
        <v>47.97876255059665</v>
      </c>
      <c r="CG8" s="31">
        <f aca="true" t="shared" si="42" ref="CG8:CL8">SUM(CG9:CG19)</f>
        <v>1266</v>
      </c>
      <c r="CH8" s="31">
        <f t="shared" si="42"/>
        <v>0</v>
      </c>
      <c r="CI8" s="31">
        <f t="shared" si="42"/>
        <v>0</v>
      </c>
      <c r="CJ8" s="31">
        <f t="shared" si="42"/>
        <v>0</v>
      </c>
      <c r="CK8" s="31">
        <f t="shared" si="42"/>
        <v>1266</v>
      </c>
      <c r="CL8" s="31">
        <f t="shared" si="42"/>
        <v>0</v>
      </c>
      <c r="CM8" s="99">
        <f aca="true" t="shared" si="43" ref="CM8:CM19">CG8/BF8*100</f>
        <v>66.55101718971771</v>
      </c>
      <c r="CN8" s="31">
        <f aca="true" t="shared" si="44" ref="CN8:CY8">SUM(CN9:CN19)</f>
        <v>72124.7</v>
      </c>
      <c r="CO8" s="31">
        <f t="shared" si="44"/>
        <v>0</v>
      </c>
      <c r="CP8" s="31">
        <f t="shared" si="44"/>
        <v>63266.5</v>
      </c>
      <c r="CQ8" s="31">
        <f t="shared" si="44"/>
        <v>0</v>
      </c>
      <c r="CR8" s="31">
        <f t="shared" si="44"/>
        <v>1961.9</v>
      </c>
      <c r="CS8" s="31">
        <f t="shared" si="44"/>
        <v>6896.3</v>
      </c>
      <c r="CT8" s="31">
        <f t="shared" si="44"/>
        <v>259.724</v>
      </c>
      <c r="CU8" s="31">
        <f t="shared" si="44"/>
        <v>0</v>
      </c>
      <c r="CV8" s="31">
        <f t="shared" si="44"/>
        <v>0</v>
      </c>
      <c r="CW8" s="31">
        <f t="shared" si="44"/>
        <v>0</v>
      </c>
      <c r="CX8" s="31">
        <f t="shared" si="44"/>
        <v>259.724</v>
      </c>
      <c r="CY8" s="31">
        <f t="shared" si="44"/>
        <v>0</v>
      </c>
      <c r="CZ8" s="99">
        <f>CT8/CN8*100</f>
        <v>0.360104097486714</v>
      </c>
      <c r="DA8" s="31">
        <f aca="true" t="shared" si="45" ref="DA8:DF8">SUM(DA9:DA19)</f>
        <v>380.642</v>
      </c>
      <c r="DB8" s="31">
        <f t="shared" si="45"/>
        <v>0</v>
      </c>
      <c r="DC8" s="31">
        <f t="shared" si="45"/>
        <v>0</v>
      </c>
      <c r="DD8" s="31">
        <f t="shared" si="45"/>
        <v>0</v>
      </c>
      <c r="DE8" s="31">
        <f t="shared" si="45"/>
        <v>380.642</v>
      </c>
      <c r="DF8" s="31">
        <f t="shared" si="45"/>
        <v>0</v>
      </c>
      <c r="DG8" s="99">
        <f aca="true" t="shared" si="46" ref="DG8:DG19">DA8/CN8*100</f>
        <v>0.5277554014089487</v>
      </c>
      <c r="DH8" s="31">
        <f aca="true" t="shared" si="47" ref="DH8:DM8">SUM(DH9:DH19)</f>
        <v>912.7</v>
      </c>
      <c r="DI8" s="31">
        <f t="shared" si="47"/>
        <v>0</v>
      </c>
      <c r="DJ8" s="31">
        <f t="shared" si="47"/>
        <v>0</v>
      </c>
      <c r="DK8" s="31">
        <f t="shared" si="47"/>
        <v>0</v>
      </c>
      <c r="DL8" s="31">
        <f t="shared" si="47"/>
        <v>912.7</v>
      </c>
      <c r="DM8" s="31">
        <f t="shared" si="47"/>
        <v>0</v>
      </c>
      <c r="DN8" s="99">
        <f aca="true" t="shared" si="48" ref="DN8:DN19">DH8/CN8*100</f>
        <v>1.265447204633087</v>
      </c>
      <c r="DO8" s="31">
        <f aca="true" t="shared" si="49" ref="DO8:DT8">SUM(DO9:DO19)</f>
        <v>146.74</v>
      </c>
      <c r="DP8" s="31">
        <f t="shared" si="49"/>
        <v>0</v>
      </c>
      <c r="DQ8" s="31">
        <f t="shared" si="49"/>
        <v>0</v>
      </c>
      <c r="DR8" s="31">
        <f t="shared" si="49"/>
        <v>0</v>
      </c>
      <c r="DS8" s="31">
        <f t="shared" si="49"/>
        <v>146.74</v>
      </c>
      <c r="DT8" s="31">
        <f t="shared" si="49"/>
        <v>0</v>
      </c>
      <c r="DU8" s="99">
        <f aca="true" t="shared" si="50" ref="DU8:DU19">DO8/CN8*100</f>
        <v>0.20345318594046147</v>
      </c>
      <c r="DV8" s="31">
        <f aca="true" t="shared" si="51" ref="DV8:EA8">SUM(DV9:DV19)</f>
        <v>400.81</v>
      </c>
      <c r="DW8" s="31">
        <f t="shared" si="51"/>
        <v>0</v>
      </c>
      <c r="DX8" s="31">
        <f t="shared" si="51"/>
        <v>0</v>
      </c>
      <c r="DY8" s="31">
        <f t="shared" si="51"/>
        <v>0</v>
      </c>
      <c r="DZ8" s="31">
        <f t="shared" si="51"/>
        <v>400.81</v>
      </c>
      <c r="EA8" s="31">
        <f t="shared" si="51"/>
        <v>0</v>
      </c>
      <c r="EB8" s="99">
        <f aca="true" t="shared" si="52" ref="EB8:EB19">DV8/CN8*100</f>
        <v>0.5557180827095295</v>
      </c>
      <c r="EC8" s="31">
        <f aca="true" t="shared" si="53" ref="EC8:EH8">SUM(EC9:EC19)</f>
        <v>1623.1</v>
      </c>
      <c r="ED8" s="31">
        <f t="shared" si="53"/>
        <v>0</v>
      </c>
      <c r="EE8" s="31">
        <f t="shared" si="53"/>
        <v>0</v>
      </c>
      <c r="EF8" s="31">
        <f t="shared" si="53"/>
        <v>0</v>
      </c>
      <c r="EG8" s="31">
        <f t="shared" si="53"/>
        <v>1623.1</v>
      </c>
      <c r="EH8" s="31">
        <f t="shared" si="53"/>
        <v>0</v>
      </c>
      <c r="EI8" s="99">
        <f aca="true" t="shared" si="54" ref="EI8:EI19">EC8/CN8*100</f>
        <v>2.2504079739673095</v>
      </c>
      <c r="EJ8" s="31">
        <f aca="true" t="shared" si="55" ref="EJ8:EO8">SUM(EJ9:EJ19)</f>
        <v>72107.7</v>
      </c>
      <c r="EK8" s="31">
        <f t="shared" si="55"/>
        <v>0</v>
      </c>
      <c r="EL8" s="31">
        <f t="shared" si="55"/>
        <v>63266.5</v>
      </c>
      <c r="EM8" s="31">
        <f t="shared" si="55"/>
        <v>0</v>
      </c>
      <c r="EN8" s="31">
        <f t="shared" si="55"/>
        <v>1944.9</v>
      </c>
      <c r="EO8" s="31">
        <f t="shared" si="55"/>
        <v>6896.3</v>
      </c>
      <c r="EP8" s="99">
        <v>99.9</v>
      </c>
      <c r="EQ8" s="31">
        <f aca="true" t="shared" si="56" ref="EQ8:FB8">SUM(EQ9:EQ19)</f>
        <v>75215.29000000001</v>
      </c>
      <c r="ER8" s="31">
        <f t="shared" si="56"/>
        <v>0</v>
      </c>
      <c r="ES8" s="31">
        <f t="shared" si="56"/>
        <v>62391.1</v>
      </c>
      <c r="ET8" s="31">
        <f t="shared" si="56"/>
        <v>0</v>
      </c>
      <c r="EU8" s="31">
        <f t="shared" si="56"/>
        <v>4409.19</v>
      </c>
      <c r="EV8" s="31">
        <f t="shared" si="56"/>
        <v>8415</v>
      </c>
      <c r="EW8" s="31">
        <f t="shared" si="56"/>
        <v>258</v>
      </c>
      <c r="EX8" s="31">
        <f t="shared" si="56"/>
        <v>0</v>
      </c>
      <c r="EY8" s="31">
        <f t="shared" si="56"/>
        <v>0</v>
      </c>
      <c r="EZ8" s="31">
        <f t="shared" si="56"/>
        <v>0</v>
      </c>
      <c r="FA8" s="31">
        <f t="shared" si="56"/>
        <v>258</v>
      </c>
      <c r="FB8" s="31">
        <f t="shared" si="56"/>
        <v>0</v>
      </c>
      <c r="FC8" s="99">
        <f aca="true" t="shared" si="57" ref="FC8:FC19">EW8/EQ8*100</f>
        <v>0.34301536296675844</v>
      </c>
      <c r="FD8" s="31">
        <f aca="true" t="shared" si="58" ref="FD8:FI8">SUM(FD9:FD19)</f>
        <v>1115.5099999999998</v>
      </c>
      <c r="FE8" s="31">
        <f t="shared" si="58"/>
        <v>0</v>
      </c>
      <c r="FF8" s="31">
        <f t="shared" si="58"/>
        <v>0</v>
      </c>
      <c r="FG8" s="31">
        <f t="shared" si="58"/>
        <v>0</v>
      </c>
      <c r="FH8" s="31">
        <f t="shared" si="58"/>
        <v>1115.5099999999998</v>
      </c>
      <c r="FI8" s="31">
        <f t="shared" si="58"/>
        <v>0</v>
      </c>
      <c r="FJ8" s="99">
        <f aca="true" t="shared" si="59" ref="FJ8:FJ19">FD8/EQ8*100</f>
        <v>1.4830894090815838</v>
      </c>
      <c r="FK8" s="31">
        <f aca="true" t="shared" si="60" ref="FK8:FP8">SUM(FK9:FK19)</f>
        <v>1483.54</v>
      </c>
      <c r="FL8" s="31">
        <f t="shared" si="60"/>
        <v>0</v>
      </c>
      <c r="FM8" s="31">
        <f t="shared" si="60"/>
        <v>0</v>
      </c>
      <c r="FN8" s="31">
        <f t="shared" si="60"/>
        <v>0</v>
      </c>
      <c r="FO8" s="31">
        <f t="shared" si="60"/>
        <v>1483.54</v>
      </c>
      <c r="FP8" s="31">
        <f t="shared" si="60"/>
        <v>0</v>
      </c>
      <c r="FQ8" s="99">
        <f>FK8/EQ8*100</f>
        <v>1.9723915177352902</v>
      </c>
      <c r="FR8" s="31">
        <f aca="true" t="shared" si="61" ref="FR8:FW8">SUM(FR9:FR19)</f>
        <v>73126.24</v>
      </c>
      <c r="FS8" s="31">
        <f t="shared" si="61"/>
        <v>0</v>
      </c>
      <c r="FT8" s="31">
        <f t="shared" si="61"/>
        <v>62391.1</v>
      </c>
      <c r="FU8" s="31">
        <f t="shared" si="61"/>
        <v>0</v>
      </c>
      <c r="FV8" s="31">
        <f t="shared" si="61"/>
        <v>2320.14</v>
      </c>
      <c r="FW8" s="31">
        <f t="shared" si="61"/>
        <v>8415</v>
      </c>
      <c r="FX8" s="99">
        <f aca="true" t="shared" si="62" ref="FX8:FX19">FR8/EQ8*100</f>
        <v>97.2225726976523</v>
      </c>
      <c r="FY8" s="10">
        <f aca="true" t="shared" si="63" ref="FY8:GK8">SUM(FY9:FY19)</f>
        <v>0</v>
      </c>
      <c r="FZ8" s="10">
        <f t="shared" si="63"/>
        <v>4483.5</v>
      </c>
      <c r="GA8" s="10">
        <f t="shared" si="63"/>
        <v>0</v>
      </c>
      <c r="GB8" s="10">
        <f t="shared" si="63"/>
        <v>0</v>
      </c>
      <c r="GC8" s="10">
        <f t="shared" si="63"/>
        <v>0</v>
      </c>
      <c r="GD8" s="10">
        <f t="shared" si="63"/>
        <v>4483.5</v>
      </c>
      <c r="GE8" s="10">
        <f t="shared" si="63"/>
        <v>0</v>
      </c>
      <c r="GF8" s="10">
        <f t="shared" si="63"/>
        <v>258</v>
      </c>
      <c r="GG8" s="10">
        <f t="shared" si="63"/>
        <v>0</v>
      </c>
      <c r="GH8" s="10">
        <f t="shared" si="63"/>
        <v>0</v>
      </c>
      <c r="GI8" s="10">
        <f t="shared" si="63"/>
        <v>0</v>
      </c>
      <c r="GJ8" s="10">
        <f t="shared" si="63"/>
        <v>258</v>
      </c>
      <c r="GK8" s="10">
        <f t="shared" si="63"/>
        <v>0</v>
      </c>
      <c r="GL8" s="14">
        <f>GF8/FZ8*100</f>
        <v>5.7544329207092675</v>
      </c>
      <c r="GM8" s="10">
        <f aca="true" t="shared" si="64" ref="GM8:GR8">SUM(GM9:GM19)</f>
        <v>1115.5099999999998</v>
      </c>
      <c r="GN8" s="10">
        <f t="shared" si="64"/>
        <v>0</v>
      </c>
      <c r="GO8" s="10">
        <f t="shared" si="64"/>
        <v>0</v>
      </c>
      <c r="GP8" s="10">
        <f t="shared" si="64"/>
        <v>0</v>
      </c>
      <c r="GQ8" s="10">
        <f t="shared" si="64"/>
        <v>1115.5099999999998</v>
      </c>
      <c r="GR8" s="10">
        <f t="shared" si="64"/>
        <v>0</v>
      </c>
      <c r="GS8" s="14">
        <f>GM8/FZ8*100</f>
        <v>24.88033902085424</v>
      </c>
      <c r="GT8" s="10">
        <f aca="true" t="shared" si="65" ref="GT8:GY8">SUM(GT9:GT19)</f>
        <v>1483.54</v>
      </c>
      <c r="GU8" s="10">
        <f t="shared" si="65"/>
        <v>0</v>
      </c>
      <c r="GV8" s="10">
        <f t="shared" si="65"/>
        <v>0</v>
      </c>
      <c r="GW8" s="10">
        <f t="shared" si="65"/>
        <v>0</v>
      </c>
      <c r="GX8" s="10">
        <f t="shared" si="65"/>
        <v>1483.54</v>
      </c>
      <c r="GY8" s="10">
        <f t="shared" si="65"/>
        <v>0</v>
      </c>
      <c r="GZ8" s="14">
        <f>GT8/FZ8*100</f>
        <v>33.08888145422103</v>
      </c>
      <c r="HA8" s="10">
        <f aca="true" t="shared" si="66" ref="HA8:HF8">SUM(HA9:HA19)</f>
        <v>428.29999999999995</v>
      </c>
      <c r="HB8" s="10">
        <f t="shared" si="66"/>
        <v>0</v>
      </c>
      <c r="HC8" s="10">
        <f t="shared" si="66"/>
        <v>0</v>
      </c>
      <c r="HD8" s="10">
        <f t="shared" si="66"/>
        <v>0</v>
      </c>
      <c r="HE8" s="10">
        <f t="shared" si="66"/>
        <v>428.29999999999995</v>
      </c>
      <c r="HF8" s="10">
        <f t="shared" si="66"/>
        <v>0</v>
      </c>
      <c r="HG8" s="14">
        <f>HA8/FZ8*100</f>
        <v>9.552804728448756</v>
      </c>
      <c r="HH8" s="10">
        <f aca="true" t="shared" si="67" ref="HH8:HM8">SUM(HH9:HH19)</f>
        <v>779.14</v>
      </c>
      <c r="HI8" s="10">
        <f t="shared" si="67"/>
        <v>0</v>
      </c>
      <c r="HJ8" s="10">
        <f t="shared" si="67"/>
        <v>0</v>
      </c>
      <c r="HK8" s="10">
        <f t="shared" si="67"/>
        <v>0</v>
      </c>
      <c r="HL8" s="10">
        <f t="shared" si="67"/>
        <v>779.14</v>
      </c>
      <c r="HM8" s="10">
        <f t="shared" si="67"/>
        <v>0</v>
      </c>
      <c r="HN8" s="14">
        <f aca="true" t="shared" si="68" ref="HN8:HN19">HH8/FZ8*100</f>
        <v>17.377941340470613</v>
      </c>
      <c r="HO8" s="10">
        <f aca="true" t="shared" si="69" ref="HO8:HT8">SUM(HO9:HO19)</f>
        <v>4297.18</v>
      </c>
      <c r="HP8" s="10">
        <f t="shared" si="69"/>
        <v>0</v>
      </c>
      <c r="HQ8" s="10">
        <f t="shared" si="69"/>
        <v>0</v>
      </c>
      <c r="HR8" s="10">
        <f t="shared" si="69"/>
        <v>0</v>
      </c>
      <c r="HS8" s="10">
        <f t="shared" si="69"/>
        <v>4297.18</v>
      </c>
      <c r="HT8" s="10">
        <f t="shared" si="69"/>
        <v>0</v>
      </c>
      <c r="HU8" s="14">
        <f aca="true" t="shared" si="70" ref="HU8:HU15">HO8/FZ8*100</f>
        <v>95.8443180550909</v>
      </c>
    </row>
    <row r="9" spans="2:229" s="8" customFormat="1" ht="78.75" customHeight="1" hidden="1">
      <c r="B9" s="11">
        <v>1</v>
      </c>
      <c r="C9" s="7" t="s">
        <v>2</v>
      </c>
      <c r="D9" s="26"/>
      <c r="E9" s="27"/>
      <c r="F9" s="27"/>
      <c r="G9" s="27"/>
      <c r="H9" s="27"/>
      <c r="I9" s="27"/>
      <c r="J9" s="26"/>
      <c r="K9" s="27"/>
      <c r="L9" s="27"/>
      <c r="M9" s="27"/>
      <c r="N9" s="27"/>
      <c r="O9" s="27"/>
      <c r="P9" s="9" t="e">
        <f t="shared" si="28"/>
        <v>#DIV/0!</v>
      </c>
      <c r="Q9" s="26"/>
      <c r="R9" s="27"/>
      <c r="S9" s="27"/>
      <c r="T9" s="27"/>
      <c r="U9" s="27"/>
      <c r="V9" s="27"/>
      <c r="W9" s="14" t="e">
        <f t="shared" si="30"/>
        <v>#DIV/0!</v>
      </c>
      <c r="X9" s="26"/>
      <c r="Y9" s="27"/>
      <c r="Z9" s="27"/>
      <c r="AA9" s="27"/>
      <c r="AB9" s="27"/>
      <c r="AC9" s="27"/>
      <c r="AD9" s="14" t="e">
        <f t="shared" si="32"/>
        <v>#DIV/0!</v>
      </c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24" t="e">
        <f>AK9/AE9*100</f>
        <v>#DIV/0!</v>
      </c>
      <c r="AR9" s="36"/>
      <c r="AS9" s="36"/>
      <c r="AT9" s="36"/>
      <c r="AU9" s="36"/>
      <c r="AV9" s="36"/>
      <c r="AW9" s="36"/>
      <c r="AX9" s="99" t="e">
        <f>AR9/AE9*100</f>
        <v>#DIV/0!</v>
      </c>
      <c r="AY9" s="36"/>
      <c r="AZ9" s="36"/>
      <c r="BA9" s="36"/>
      <c r="BB9" s="36"/>
      <c r="BC9" s="36"/>
      <c r="BD9" s="36"/>
      <c r="BE9" s="99" t="e">
        <f>AY9/AE9*100</f>
        <v>#DIV/0!</v>
      </c>
      <c r="BF9" s="26"/>
      <c r="BG9" s="27"/>
      <c r="BH9" s="27"/>
      <c r="BI9" s="27"/>
      <c r="BJ9" s="27"/>
      <c r="BK9" s="27"/>
      <c r="BL9" s="26"/>
      <c r="BM9" s="27"/>
      <c r="BN9" s="27"/>
      <c r="BO9" s="27"/>
      <c r="BP9" s="27"/>
      <c r="BQ9" s="27"/>
      <c r="BR9" s="14" t="e">
        <f t="shared" si="37"/>
        <v>#DIV/0!</v>
      </c>
      <c r="BS9" s="26"/>
      <c r="BT9" s="27"/>
      <c r="BU9" s="27"/>
      <c r="BV9" s="27"/>
      <c r="BW9" s="27"/>
      <c r="BX9" s="27"/>
      <c r="BY9" s="14" t="e">
        <f t="shared" si="39"/>
        <v>#DIV/0!</v>
      </c>
      <c r="BZ9" s="26"/>
      <c r="CA9" s="27"/>
      <c r="CB9" s="27"/>
      <c r="CC9" s="27"/>
      <c r="CD9" s="27"/>
      <c r="CE9" s="27"/>
      <c r="CF9" s="14" t="e">
        <f t="shared" si="41"/>
        <v>#DIV/0!</v>
      </c>
      <c r="CG9" s="36"/>
      <c r="CH9" s="36"/>
      <c r="CI9" s="36"/>
      <c r="CJ9" s="36"/>
      <c r="CK9" s="36"/>
      <c r="CL9" s="36"/>
      <c r="CM9" s="99" t="e">
        <f t="shared" si="43"/>
        <v>#DIV/0!</v>
      </c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99" t="e">
        <f>CT9/CN9*100</f>
        <v>#DIV/0!</v>
      </c>
      <c r="DA9" s="36"/>
      <c r="DB9" s="36"/>
      <c r="DC9" s="36"/>
      <c r="DD9" s="36"/>
      <c r="DE9" s="36"/>
      <c r="DF9" s="36"/>
      <c r="DG9" s="99" t="e">
        <f t="shared" si="46"/>
        <v>#DIV/0!</v>
      </c>
      <c r="DH9" s="36"/>
      <c r="DI9" s="36"/>
      <c r="DJ9" s="36"/>
      <c r="DK9" s="36"/>
      <c r="DL9" s="36"/>
      <c r="DM9" s="36"/>
      <c r="DN9" s="99" t="e">
        <f t="shared" si="48"/>
        <v>#DIV/0!</v>
      </c>
      <c r="DO9" s="36"/>
      <c r="DP9" s="36"/>
      <c r="DQ9" s="36"/>
      <c r="DR9" s="36"/>
      <c r="DS9" s="36"/>
      <c r="DT9" s="36"/>
      <c r="DU9" s="99" t="e">
        <f t="shared" si="50"/>
        <v>#DIV/0!</v>
      </c>
      <c r="DV9" s="36"/>
      <c r="DW9" s="36"/>
      <c r="DX9" s="36"/>
      <c r="DY9" s="36"/>
      <c r="DZ9" s="36"/>
      <c r="EA9" s="36"/>
      <c r="EB9" s="99" t="e">
        <f t="shared" si="52"/>
        <v>#DIV/0!</v>
      </c>
      <c r="EC9" s="36"/>
      <c r="ED9" s="36"/>
      <c r="EE9" s="36"/>
      <c r="EF9" s="36"/>
      <c r="EG9" s="36"/>
      <c r="EH9" s="36"/>
      <c r="EI9" s="99" t="e">
        <f t="shared" si="54"/>
        <v>#DIV/0!</v>
      </c>
      <c r="EJ9" s="36"/>
      <c r="EK9" s="36"/>
      <c r="EL9" s="36"/>
      <c r="EM9" s="36"/>
      <c r="EN9" s="36"/>
      <c r="EO9" s="36"/>
      <c r="EP9" s="99" t="e">
        <f aca="true" t="shared" si="71" ref="EP9:EP19">EJ9/CN9*100</f>
        <v>#DIV/0!</v>
      </c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99" t="e">
        <f t="shared" si="57"/>
        <v>#DIV/0!</v>
      </c>
      <c r="FD9" s="36"/>
      <c r="FE9" s="36"/>
      <c r="FF9" s="36"/>
      <c r="FG9" s="36"/>
      <c r="FH9" s="36"/>
      <c r="FI9" s="36"/>
      <c r="FJ9" s="99" t="e">
        <f t="shared" si="59"/>
        <v>#DIV/0!</v>
      </c>
      <c r="FK9" s="36"/>
      <c r="FL9" s="36"/>
      <c r="FM9" s="36"/>
      <c r="FN9" s="36"/>
      <c r="FO9" s="36"/>
      <c r="FP9" s="36"/>
      <c r="FQ9" s="99" t="e">
        <f aca="true" t="shared" si="72" ref="FQ9:FQ19">FK9/EQ9*100</f>
        <v>#DIV/0!</v>
      </c>
      <c r="FR9" s="36"/>
      <c r="FS9" s="36"/>
      <c r="FT9" s="36"/>
      <c r="FU9" s="36"/>
      <c r="FV9" s="36"/>
      <c r="FW9" s="36"/>
      <c r="FX9" s="99" t="e">
        <f t="shared" si="62"/>
        <v>#DIV/0!</v>
      </c>
      <c r="FY9" s="146"/>
      <c r="FZ9" s="26"/>
      <c r="GA9" s="27"/>
      <c r="GB9" s="27"/>
      <c r="GC9" s="27"/>
      <c r="GD9" s="27"/>
      <c r="GE9" s="27"/>
      <c r="GF9" s="26"/>
      <c r="GG9" s="27"/>
      <c r="GH9" s="27"/>
      <c r="GI9" s="27"/>
      <c r="GJ9" s="27"/>
      <c r="GK9" s="27"/>
      <c r="GL9" s="14" t="e">
        <f>GF9/FZ9*100</f>
        <v>#DIV/0!</v>
      </c>
      <c r="GM9" s="26"/>
      <c r="GN9" s="27"/>
      <c r="GO9" s="27"/>
      <c r="GP9" s="27"/>
      <c r="GQ9" s="27"/>
      <c r="GR9" s="27"/>
      <c r="GS9" s="14" t="e">
        <f>GM9/FZ9*100</f>
        <v>#DIV/0!</v>
      </c>
      <c r="GT9" s="26"/>
      <c r="GU9" s="27"/>
      <c r="GV9" s="27"/>
      <c r="GW9" s="27"/>
      <c r="GX9" s="27"/>
      <c r="GY9" s="27"/>
      <c r="GZ9" s="14" t="e">
        <f>GT9/FZ9*100</f>
        <v>#DIV/0!</v>
      </c>
      <c r="HA9" s="26"/>
      <c r="HB9" s="27"/>
      <c r="HC9" s="27"/>
      <c r="HD9" s="27"/>
      <c r="HE9" s="27"/>
      <c r="HF9" s="27"/>
      <c r="HG9" s="14" t="e">
        <f>HA9/FZ9*100</f>
        <v>#DIV/0!</v>
      </c>
      <c r="HH9" s="26"/>
      <c r="HI9" s="27"/>
      <c r="HJ9" s="27"/>
      <c r="HK9" s="27"/>
      <c r="HL9" s="27"/>
      <c r="HM9" s="27"/>
      <c r="HN9" s="14" t="e">
        <f t="shared" si="68"/>
        <v>#DIV/0!</v>
      </c>
      <c r="HO9" s="26"/>
      <c r="HP9" s="27"/>
      <c r="HQ9" s="27"/>
      <c r="HR9" s="27"/>
      <c r="HS9" s="27"/>
      <c r="HT9" s="27"/>
      <c r="HU9" s="14" t="e">
        <f t="shared" si="70"/>
        <v>#DIV/0!</v>
      </c>
    </row>
    <row r="10" spans="2:229" s="25" customFormat="1" ht="40.5" customHeight="1" hidden="1">
      <c r="B10" s="7">
        <v>1</v>
      </c>
      <c r="C10" s="7" t="s">
        <v>3</v>
      </c>
      <c r="D10" s="33">
        <f>F10+G10++H10+I10</f>
        <v>0</v>
      </c>
      <c r="E10" s="39"/>
      <c r="F10" s="39"/>
      <c r="G10" s="39"/>
      <c r="H10" s="39"/>
      <c r="I10" s="39"/>
      <c r="J10" s="33">
        <f>L10+M10+N10+O10</f>
        <v>0</v>
      </c>
      <c r="K10" s="39"/>
      <c r="L10" s="39"/>
      <c r="M10" s="39"/>
      <c r="N10" s="39"/>
      <c r="O10" s="39"/>
      <c r="P10" s="9"/>
      <c r="Q10" s="33">
        <f>S10+T10+U10+V10</f>
        <v>0</v>
      </c>
      <c r="R10" s="39"/>
      <c r="S10" s="39"/>
      <c r="T10" s="39"/>
      <c r="U10" s="39"/>
      <c r="V10" s="39"/>
      <c r="W10" s="14"/>
      <c r="X10" s="33">
        <f aca="true" t="shared" si="73" ref="X10:X19">Z10+AA10+AB10+AC10</f>
        <v>0</v>
      </c>
      <c r="Y10" s="39"/>
      <c r="Z10" s="39"/>
      <c r="AA10" s="39"/>
      <c r="AB10" s="39"/>
      <c r="AC10" s="39"/>
      <c r="AD10" s="14"/>
      <c r="AE10" s="38">
        <f>AG10+AH10++AI10+AJ10</f>
        <v>0</v>
      </c>
      <c r="AF10" s="38"/>
      <c r="AG10" s="38"/>
      <c r="AH10" s="38"/>
      <c r="AI10" s="38"/>
      <c r="AJ10" s="38"/>
      <c r="AK10" s="38">
        <f>AM10+AN10+AO10+AP10</f>
        <v>0</v>
      </c>
      <c r="AL10" s="38"/>
      <c r="AM10" s="38"/>
      <c r="AN10" s="38"/>
      <c r="AO10" s="38"/>
      <c r="AP10" s="38"/>
      <c r="AQ10" s="24"/>
      <c r="AR10" s="38">
        <f>AT10+AU10+AV10+AW10</f>
        <v>0</v>
      </c>
      <c r="AS10" s="38"/>
      <c r="AT10" s="38"/>
      <c r="AU10" s="38"/>
      <c r="AV10" s="38"/>
      <c r="AW10" s="38"/>
      <c r="AX10" s="99"/>
      <c r="AY10" s="38">
        <f aca="true" t="shared" si="74" ref="AY10:AY15">BA10+BB10+BC10+BD10</f>
        <v>0</v>
      </c>
      <c r="AZ10" s="38"/>
      <c r="BA10" s="38"/>
      <c r="BB10" s="38"/>
      <c r="BC10" s="38"/>
      <c r="BD10" s="38"/>
      <c r="BE10" s="99"/>
      <c r="BF10" s="33">
        <f aca="true" t="shared" si="75" ref="BF10:BF19">BH10+BI10+BJ10+BK10</f>
        <v>0</v>
      </c>
      <c r="BG10" s="39"/>
      <c r="BH10" s="39"/>
      <c r="BI10" s="39"/>
      <c r="BJ10" s="39"/>
      <c r="BK10" s="39"/>
      <c r="BL10" s="33">
        <f aca="true" t="shared" si="76" ref="BL10:BL19">BN10+BO10+BP10+BQ10</f>
        <v>0</v>
      </c>
      <c r="BM10" s="39"/>
      <c r="BN10" s="39"/>
      <c r="BO10" s="39"/>
      <c r="BP10" s="39"/>
      <c r="BQ10" s="39"/>
      <c r="BR10" s="14"/>
      <c r="BS10" s="33">
        <f aca="true" t="shared" si="77" ref="BS10:BS19">BU10+BV10+BW10+BX10</f>
        <v>0</v>
      </c>
      <c r="BT10" s="39"/>
      <c r="BU10" s="39"/>
      <c r="BV10" s="39"/>
      <c r="BW10" s="39"/>
      <c r="BX10" s="39"/>
      <c r="BY10" s="14" t="e">
        <f t="shared" si="39"/>
        <v>#DIV/0!</v>
      </c>
      <c r="BZ10" s="33">
        <f aca="true" t="shared" si="78" ref="BZ10:BZ19">CB10+CC10+CD10+CE10</f>
        <v>0</v>
      </c>
      <c r="CA10" s="39"/>
      <c r="CB10" s="39"/>
      <c r="CC10" s="39"/>
      <c r="CD10" s="39"/>
      <c r="CE10" s="39"/>
      <c r="CF10" s="14" t="e">
        <f t="shared" si="41"/>
        <v>#DIV/0!</v>
      </c>
      <c r="CG10" s="38">
        <f aca="true" t="shared" si="79" ref="CG10:CG19">CI10+CJ10+CK10+CL10</f>
        <v>0</v>
      </c>
      <c r="CH10" s="38"/>
      <c r="CI10" s="38"/>
      <c r="CJ10" s="38"/>
      <c r="CK10" s="38"/>
      <c r="CL10" s="38"/>
      <c r="CM10" s="99" t="e">
        <f t="shared" si="43"/>
        <v>#DIV/0!</v>
      </c>
      <c r="CN10" s="38">
        <f aca="true" t="shared" si="80" ref="CN10:CN19">CP10+CQ10+CR10+CS10</f>
        <v>0</v>
      </c>
      <c r="CO10" s="38"/>
      <c r="CP10" s="38"/>
      <c r="CQ10" s="38"/>
      <c r="CR10" s="38"/>
      <c r="CS10" s="38"/>
      <c r="CT10" s="38">
        <f aca="true" t="shared" si="81" ref="CT10:CT19">CV10+CW10+CX10+CY10</f>
        <v>0</v>
      </c>
      <c r="CU10" s="38"/>
      <c r="CV10" s="38"/>
      <c r="CW10" s="38"/>
      <c r="CX10" s="38"/>
      <c r="CY10" s="38"/>
      <c r="CZ10" s="99"/>
      <c r="DA10" s="38">
        <f aca="true" t="shared" si="82" ref="DA10:DA19">DC10+DD10+DE10+DF10</f>
        <v>0</v>
      </c>
      <c r="DB10" s="38"/>
      <c r="DC10" s="38"/>
      <c r="DD10" s="38"/>
      <c r="DE10" s="38"/>
      <c r="DF10" s="38"/>
      <c r="DG10" s="99" t="e">
        <f t="shared" si="46"/>
        <v>#DIV/0!</v>
      </c>
      <c r="DH10" s="38">
        <f aca="true" t="shared" si="83" ref="DH10:DH19">DJ10+DK10+DL10+DM10</f>
        <v>0</v>
      </c>
      <c r="DI10" s="38"/>
      <c r="DJ10" s="38"/>
      <c r="DK10" s="38"/>
      <c r="DL10" s="38"/>
      <c r="DM10" s="38"/>
      <c r="DN10" s="99" t="e">
        <f t="shared" si="48"/>
        <v>#DIV/0!</v>
      </c>
      <c r="DO10" s="38">
        <f aca="true" t="shared" si="84" ref="DO10:DO19">DQ10+DR10+DS10+DT10</f>
        <v>0</v>
      </c>
      <c r="DP10" s="38"/>
      <c r="DQ10" s="38"/>
      <c r="DR10" s="38"/>
      <c r="DS10" s="38"/>
      <c r="DT10" s="38"/>
      <c r="DU10" s="99" t="e">
        <f t="shared" si="50"/>
        <v>#DIV/0!</v>
      </c>
      <c r="DV10" s="38">
        <f aca="true" t="shared" si="85" ref="DV10:DV19">DX10+DY10+DZ10+EA10</f>
        <v>0</v>
      </c>
      <c r="DW10" s="38"/>
      <c r="DX10" s="38"/>
      <c r="DY10" s="38"/>
      <c r="DZ10" s="38"/>
      <c r="EA10" s="38"/>
      <c r="EB10" s="99" t="e">
        <f t="shared" si="52"/>
        <v>#DIV/0!</v>
      </c>
      <c r="EC10" s="38">
        <f aca="true" t="shared" si="86" ref="EC10:EC19">EE10+EF10+EG10+EH10</f>
        <v>0</v>
      </c>
      <c r="ED10" s="38"/>
      <c r="EE10" s="38"/>
      <c r="EF10" s="38"/>
      <c r="EG10" s="38"/>
      <c r="EH10" s="38"/>
      <c r="EI10" s="99" t="e">
        <f t="shared" si="54"/>
        <v>#DIV/0!</v>
      </c>
      <c r="EJ10" s="38">
        <f aca="true" t="shared" si="87" ref="EJ10:EJ19">EL10+EM10+EN10+EO10</f>
        <v>0</v>
      </c>
      <c r="EK10" s="38"/>
      <c r="EL10" s="38"/>
      <c r="EM10" s="38"/>
      <c r="EN10" s="38"/>
      <c r="EO10" s="38"/>
      <c r="EP10" s="99" t="e">
        <f t="shared" si="71"/>
        <v>#DIV/0!</v>
      </c>
      <c r="EQ10" s="38">
        <f aca="true" t="shared" si="88" ref="EQ10:EQ19">ES10+ET10+EU10+EV10</f>
        <v>0</v>
      </c>
      <c r="ER10" s="38"/>
      <c r="ES10" s="38"/>
      <c r="ET10" s="38"/>
      <c r="EU10" s="38"/>
      <c r="EV10" s="38"/>
      <c r="EW10" s="38">
        <f aca="true" t="shared" si="89" ref="EW10:EW19">EY10+EZ10+FA10+FB10</f>
        <v>0</v>
      </c>
      <c r="EX10" s="38"/>
      <c r="EY10" s="38"/>
      <c r="EZ10" s="38"/>
      <c r="FA10" s="38"/>
      <c r="FB10" s="38"/>
      <c r="FC10" s="99" t="e">
        <f t="shared" si="57"/>
        <v>#DIV/0!</v>
      </c>
      <c r="FD10" s="38">
        <f aca="true" t="shared" si="90" ref="FD10:FD19">FF10+FG10+FH10+FI10</f>
        <v>0</v>
      </c>
      <c r="FE10" s="38"/>
      <c r="FF10" s="38"/>
      <c r="FG10" s="38"/>
      <c r="FH10" s="38"/>
      <c r="FI10" s="38"/>
      <c r="FJ10" s="99" t="e">
        <f t="shared" si="59"/>
        <v>#DIV/0!</v>
      </c>
      <c r="FK10" s="38">
        <f aca="true" t="shared" si="91" ref="FK10:FK15">FM10+FN10+FO10+FP10</f>
        <v>0</v>
      </c>
      <c r="FL10" s="38"/>
      <c r="FM10" s="38"/>
      <c r="FN10" s="38"/>
      <c r="FO10" s="38"/>
      <c r="FP10" s="38"/>
      <c r="FQ10" s="99" t="e">
        <f t="shared" si="72"/>
        <v>#DIV/0!</v>
      </c>
      <c r="FR10" s="38">
        <f aca="true" t="shared" si="92" ref="FR10:FR15">FT10+FU10+FV10+FW10</f>
        <v>0</v>
      </c>
      <c r="FS10" s="38"/>
      <c r="FT10" s="38"/>
      <c r="FU10" s="38"/>
      <c r="FV10" s="38"/>
      <c r="FW10" s="38"/>
      <c r="FX10" s="99" t="e">
        <f t="shared" si="62"/>
        <v>#DIV/0!</v>
      </c>
      <c r="FY10" s="146"/>
      <c r="FZ10" s="33">
        <f>GB10+GC10+GD10+GE10</f>
        <v>0</v>
      </c>
      <c r="GA10" s="39"/>
      <c r="GB10" s="39"/>
      <c r="GC10" s="39"/>
      <c r="GD10" s="39"/>
      <c r="GE10" s="39"/>
      <c r="GF10" s="33">
        <f aca="true" t="shared" si="93" ref="GF10:GF15">GH10+GI10+GJ10+GK10</f>
        <v>0</v>
      </c>
      <c r="GG10" s="39"/>
      <c r="GH10" s="39"/>
      <c r="GI10" s="39"/>
      <c r="GJ10" s="39"/>
      <c r="GK10" s="39"/>
      <c r="GL10" s="14" t="e">
        <f>GF10/FZ10*100</f>
        <v>#DIV/0!</v>
      </c>
      <c r="GM10" s="33">
        <f aca="true" t="shared" si="94" ref="GM10:GM15">GO10+GP10+GQ10+GR10</f>
        <v>0</v>
      </c>
      <c r="GN10" s="39"/>
      <c r="GO10" s="39"/>
      <c r="GP10" s="39"/>
      <c r="GQ10" s="39"/>
      <c r="GR10" s="39"/>
      <c r="GS10" s="14" t="e">
        <f>GM10/FZ10*100</f>
        <v>#DIV/0!</v>
      </c>
      <c r="GT10" s="33">
        <f aca="true" t="shared" si="95" ref="GT10:GT15">GV10+GW10+GX10+GY10</f>
        <v>0</v>
      </c>
      <c r="GU10" s="39"/>
      <c r="GV10" s="39"/>
      <c r="GW10" s="39"/>
      <c r="GX10" s="39"/>
      <c r="GY10" s="39"/>
      <c r="GZ10" s="14" t="e">
        <f>GT10/FZ10*100</f>
        <v>#DIV/0!</v>
      </c>
      <c r="HA10" s="33">
        <f aca="true" t="shared" si="96" ref="HA10:HA15">HC10+HD10+HE10+HF10</f>
        <v>0</v>
      </c>
      <c r="HB10" s="39"/>
      <c r="HC10" s="39"/>
      <c r="HD10" s="39"/>
      <c r="HE10" s="39"/>
      <c r="HF10" s="39"/>
      <c r="HG10" s="14" t="e">
        <f>HA10/FZ10*100</f>
        <v>#DIV/0!</v>
      </c>
      <c r="HH10" s="33">
        <f aca="true" t="shared" si="97" ref="HH10:HH15">HJ10+HK10+HL10+HM10</f>
        <v>0</v>
      </c>
      <c r="HI10" s="39"/>
      <c r="HJ10" s="39"/>
      <c r="HK10" s="39"/>
      <c r="HL10" s="39"/>
      <c r="HM10" s="39"/>
      <c r="HN10" s="14" t="e">
        <f t="shared" si="68"/>
        <v>#DIV/0!</v>
      </c>
      <c r="HO10" s="33">
        <f aca="true" t="shared" si="98" ref="HO10:HO15">HQ10+HR10+HS10+HT10</f>
        <v>0</v>
      </c>
      <c r="HP10" s="39"/>
      <c r="HQ10" s="39"/>
      <c r="HR10" s="39"/>
      <c r="HS10" s="39"/>
      <c r="HT10" s="39"/>
      <c r="HU10" s="14" t="e">
        <f t="shared" si="70"/>
        <v>#DIV/0!</v>
      </c>
    </row>
    <row r="11" spans="2:229" s="25" customFormat="1" ht="57" customHeight="1">
      <c r="B11" s="7">
        <v>1</v>
      </c>
      <c r="C11" s="7" t="s">
        <v>98</v>
      </c>
      <c r="D11" s="33">
        <f aca="true" t="shared" si="99" ref="D11:D19">F11+G11++H11+I11</f>
        <v>2010</v>
      </c>
      <c r="E11" s="39"/>
      <c r="F11" s="39"/>
      <c r="G11" s="39"/>
      <c r="H11" s="39">
        <v>2010</v>
      </c>
      <c r="I11" s="39"/>
      <c r="J11" s="33">
        <f aca="true" t="shared" si="100" ref="J11:J19">L11+M11+N11+O11</f>
        <v>0.9</v>
      </c>
      <c r="K11" s="39"/>
      <c r="L11" s="39"/>
      <c r="M11" s="39"/>
      <c r="N11" s="39">
        <v>0.9</v>
      </c>
      <c r="O11" s="39"/>
      <c r="P11" s="9">
        <f t="shared" si="28"/>
        <v>0.04477611940298507</v>
      </c>
      <c r="Q11" s="33">
        <f aca="true" t="shared" si="101" ref="Q11:Q19">S11+T11+U11+V11</f>
        <v>2.32</v>
      </c>
      <c r="R11" s="39"/>
      <c r="S11" s="39"/>
      <c r="T11" s="39"/>
      <c r="U11" s="39">
        <v>2.32</v>
      </c>
      <c r="V11" s="39"/>
      <c r="W11" s="14">
        <f t="shared" si="30"/>
        <v>0.1154228855721393</v>
      </c>
      <c r="X11" s="33">
        <f t="shared" si="73"/>
        <v>1876.9</v>
      </c>
      <c r="Y11" s="39"/>
      <c r="Z11" s="39"/>
      <c r="AA11" s="39"/>
      <c r="AB11" s="39">
        <v>1876.9</v>
      </c>
      <c r="AC11" s="39"/>
      <c r="AD11" s="14">
        <f t="shared" si="32"/>
        <v>93.37810945273633</v>
      </c>
      <c r="AE11" s="38">
        <f aca="true" t="shared" si="102" ref="AE11:AE19">AG11+AH11++AI11+AJ11</f>
        <v>2010</v>
      </c>
      <c r="AF11" s="38"/>
      <c r="AG11" s="38"/>
      <c r="AH11" s="38"/>
      <c r="AI11" s="38">
        <v>2010</v>
      </c>
      <c r="AJ11" s="38"/>
      <c r="AK11" s="38">
        <f aca="true" t="shared" si="103" ref="AK11:AK19">AM11+AN11+AO11+AP11</f>
        <v>0.9</v>
      </c>
      <c r="AL11" s="38"/>
      <c r="AM11" s="38"/>
      <c r="AN11" s="38"/>
      <c r="AO11" s="38">
        <v>0.9</v>
      </c>
      <c r="AP11" s="38"/>
      <c r="AQ11" s="24">
        <f aca="true" t="shared" si="104" ref="AQ11:AQ19">AK11/AE11*100</f>
        <v>0.04477611940298507</v>
      </c>
      <c r="AR11" s="38">
        <f aca="true" t="shared" si="105" ref="AR11:AR19">AT11+AU11+AV11+AW11</f>
        <v>2.32</v>
      </c>
      <c r="AS11" s="38"/>
      <c r="AT11" s="38"/>
      <c r="AU11" s="38"/>
      <c r="AV11" s="38">
        <v>2.32</v>
      </c>
      <c r="AW11" s="38"/>
      <c r="AX11" s="99">
        <f aca="true" t="shared" si="106" ref="AX11:AX19">AR11/AE11*100</f>
        <v>0.1154228855721393</v>
      </c>
      <c r="AY11" s="38">
        <f t="shared" si="74"/>
        <v>1878</v>
      </c>
      <c r="AZ11" s="38"/>
      <c r="BA11" s="38"/>
      <c r="BB11" s="38"/>
      <c r="BC11" s="38">
        <v>1878</v>
      </c>
      <c r="BD11" s="38"/>
      <c r="BE11" s="99">
        <f aca="true" t="shared" si="107" ref="BE11:BE19">AY11/AE11*100</f>
        <v>93.43283582089552</v>
      </c>
      <c r="BF11" s="33">
        <f t="shared" si="75"/>
        <v>733.3</v>
      </c>
      <c r="BG11" s="39"/>
      <c r="BH11" s="39"/>
      <c r="BI11" s="39"/>
      <c r="BJ11" s="39">
        <v>733.3</v>
      </c>
      <c r="BK11" s="39"/>
      <c r="BL11" s="33">
        <f t="shared" si="76"/>
        <v>0.724</v>
      </c>
      <c r="BM11" s="39"/>
      <c r="BN11" s="39"/>
      <c r="BO11" s="39"/>
      <c r="BP11" s="39">
        <v>0.724</v>
      </c>
      <c r="BQ11" s="39"/>
      <c r="BR11" s="14">
        <f t="shared" si="37"/>
        <v>0.09873176053456975</v>
      </c>
      <c r="BS11" s="33">
        <f t="shared" si="77"/>
        <v>0.942</v>
      </c>
      <c r="BT11" s="39"/>
      <c r="BU11" s="39"/>
      <c r="BV11" s="39"/>
      <c r="BW11" s="39">
        <v>0.942</v>
      </c>
      <c r="BX11" s="39"/>
      <c r="BY11" s="14">
        <f t="shared" si="39"/>
        <v>0.12846038456293468</v>
      </c>
      <c r="BZ11" s="33">
        <f t="shared" si="78"/>
        <v>270.9</v>
      </c>
      <c r="CA11" s="39"/>
      <c r="CB11" s="39"/>
      <c r="CC11" s="39"/>
      <c r="CD11" s="39">
        <v>270.9</v>
      </c>
      <c r="CE11" s="39"/>
      <c r="CF11" s="14">
        <f t="shared" si="41"/>
        <v>36.942588299468156</v>
      </c>
      <c r="CG11" s="38">
        <f t="shared" si="79"/>
        <v>271</v>
      </c>
      <c r="CH11" s="38"/>
      <c r="CI11" s="38"/>
      <c r="CJ11" s="38"/>
      <c r="CK11" s="38">
        <v>271</v>
      </c>
      <c r="CL11" s="38"/>
      <c r="CM11" s="99">
        <f t="shared" si="43"/>
        <v>36.95622528296741</v>
      </c>
      <c r="CN11" s="38">
        <f t="shared" si="80"/>
        <v>561.9</v>
      </c>
      <c r="CO11" s="38"/>
      <c r="CP11" s="38"/>
      <c r="CQ11" s="38"/>
      <c r="CR11" s="38">
        <v>561.9</v>
      </c>
      <c r="CS11" s="38"/>
      <c r="CT11" s="38">
        <f t="shared" si="81"/>
        <v>0.724</v>
      </c>
      <c r="CU11" s="38"/>
      <c r="CV11" s="38"/>
      <c r="CW11" s="38"/>
      <c r="CX11" s="38">
        <v>0.724</v>
      </c>
      <c r="CY11" s="38"/>
      <c r="CZ11" s="99">
        <f>CT11/CN11*100</f>
        <v>0.12884854956397934</v>
      </c>
      <c r="DA11" s="38">
        <f t="shared" si="82"/>
        <v>0.942</v>
      </c>
      <c r="DB11" s="38"/>
      <c r="DC11" s="38"/>
      <c r="DD11" s="38"/>
      <c r="DE11" s="38">
        <v>0.942</v>
      </c>
      <c r="DF11" s="38"/>
      <c r="DG11" s="99">
        <f t="shared" si="46"/>
        <v>0.16764548852108915</v>
      </c>
      <c r="DH11" s="38">
        <f t="shared" si="83"/>
        <v>270.9</v>
      </c>
      <c r="DI11" s="38"/>
      <c r="DJ11" s="38"/>
      <c r="DK11" s="38"/>
      <c r="DL11" s="38">
        <v>270.9</v>
      </c>
      <c r="DM11" s="38"/>
      <c r="DN11" s="99">
        <f t="shared" si="48"/>
        <v>48.21142552055526</v>
      </c>
      <c r="DO11" s="38">
        <f t="shared" si="84"/>
        <v>0.54</v>
      </c>
      <c r="DP11" s="38"/>
      <c r="DQ11" s="38"/>
      <c r="DR11" s="38"/>
      <c r="DS11" s="38">
        <v>0.54</v>
      </c>
      <c r="DT11" s="38"/>
      <c r="DU11" s="99">
        <f t="shared" si="50"/>
        <v>0.09610250934329953</v>
      </c>
      <c r="DV11" s="38">
        <f t="shared" si="85"/>
        <v>1.61</v>
      </c>
      <c r="DW11" s="38"/>
      <c r="DX11" s="38"/>
      <c r="DY11" s="38"/>
      <c r="DZ11" s="38">
        <v>1.61</v>
      </c>
      <c r="EA11" s="38"/>
      <c r="EB11" s="99">
        <f t="shared" si="52"/>
        <v>0.2865278519309486</v>
      </c>
      <c r="EC11" s="38">
        <f t="shared" si="86"/>
        <v>560.9</v>
      </c>
      <c r="ED11" s="38"/>
      <c r="EE11" s="38"/>
      <c r="EF11" s="38"/>
      <c r="EG11" s="38">
        <v>560.9</v>
      </c>
      <c r="EH11" s="38"/>
      <c r="EI11" s="99">
        <f t="shared" si="54"/>
        <v>99.822032390105</v>
      </c>
      <c r="EJ11" s="38">
        <f t="shared" si="87"/>
        <v>561.9</v>
      </c>
      <c r="EK11" s="38"/>
      <c r="EL11" s="38"/>
      <c r="EM11" s="38"/>
      <c r="EN11" s="38">
        <v>561.9</v>
      </c>
      <c r="EO11" s="38"/>
      <c r="EP11" s="99">
        <f t="shared" si="71"/>
        <v>100</v>
      </c>
      <c r="EQ11" s="38">
        <f t="shared" si="88"/>
        <v>2205</v>
      </c>
      <c r="ER11" s="38"/>
      <c r="ES11" s="38"/>
      <c r="ET11" s="38"/>
      <c r="EU11" s="38">
        <v>2205</v>
      </c>
      <c r="EV11" s="38"/>
      <c r="EW11" s="38">
        <f t="shared" si="89"/>
        <v>0.8</v>
      </c>
      <c r="EX11" s="38"/>
      <c r="EY11" s="38"/>
      <c r="EZ11" s="38"/>
      <c r="FA11" s="38">
        <v>0.8</v>
      </c>
      <c r="FB11" s="38"/>
      <c r="FC11" s="99">
        <f t="shared" si="57"/>
        <v>0.036281179138321996</v>
      </c>
      <c r="FD11" s="38">
        <f t="shared" si="90"/>
        <v>59.18</v>
      </c>
      <c r="FE11" s="38"/>
      <c r="FF11" s="38"/>
      <c r="FG11" s="38"/>
      <c r="FH11" s="38">
        <v>59.18</v>
      </c>
      <c r="FI11" s="38"/>
      <c r="FJ11" s="99">
        <f t="shared" si="59"/>
        <v>2.6839002267573697</v>
      </c>
      <c r="FK11" s="38">
        <f t="shared" si="91"/>
        <v>114.45</v>
      </c>
      <c r="FL11" s="38"/>
      <c r="FM11" s="38"/>
      <c r="FN11" s="38"/>
      <c r="FO11" s="38">
        <v>114.45</v>
      </c>
      <c r="FP11" s="38"/>
      <c r="FQ11" s="99">
        <f t="shared" si="72"/>
        <v>5.190476190476191</v>
      </c>
      <c r="FR11" s="38">
        <f t="shared" si="92"/>
        <v>115.95</v>
      </c>
      <c r="FS11" s="38"/>
      <c r="FT11" s="38"/>
      <c r="FU11" s="38"/>
      <c r="FV11" s="38">
        <v>115.95</v>
      </c>
      <c r="FW11" s="38"/>
      <c r="FX11" s="99">
        <f t="shared" si="62"/>
        <v>5.258503401360545</v>
      </c>
      <c r="FY11" s="146">
        <v>0</v>
      </c>
      <c r="FZ11" s="33">
        <f>GB11+GC11+GD11+GE11</f>
        <v>3026.8</v>
      </c>
      <c r="GA11" s="39"/>
      <c r="GB11" s="39"/>
      <c r="GC11" s="39"/>
      <c r="GD11" s="39">
        <v>3026.8</v>
      </c>
      <c r="GE11" s="39"/>
      <c r="GF11" s="33">
        <f t="shared" si="93"/>
        <v>0.8</v>
      </c>
      <c r="GG11" s="39"/>
      <c r="GH11" s="39"/>
      <c r="GI11" s="39"/>
      <c r="GJ11" s="39">
        <v>0.8</v>
      </c>
      <c r="GK11" s="39"/>
      <c r="GL11" s="14">
        <f>GF11/FZ11*100</f>
        <v>0.026430553720100437</v>
      </c>
      <c r="GM11" s="33">
        <f t="shared" si="94"/>
        <v>59.18</v>
      </c>
      <c r="GN11" s="39"/>
      <c r="GO11" s="39"/>
      <c r="GP11" s="39"/>
      <c r="GQ11" s="39">
        <v>59.18</v>
      </c>
      <c r="GR11" s="39"/>
      <c r="GS11" s="14">
        <f>GM11/FZ11*100</f>
        <v>1.9552002114444296</v>
      </c>
      <c r="GT11" s="33">
        <f t="shared" si="95"/>
        <v>114.45</v>
      </c>
      <c r="GU11" s="39"/>
      <c r="GV11" s="39"/>
      <c r="GW11" s="39"/>
      <c r="GX11" s="39">
        <v>114.45</v>
      </c>
      <c r="GY11" s="39"/>
      <c r="GZ11" s="14">
        <f>GT11/FZ11*100</f>
        <v>3.7812210915818683</v>
      </c>
      <c r="HA11" s="33">
        <f t="shared" si="96"/>
        <v>53.8</v>
      </c>
      <c r="HB11" s="39"/>
      <c r="HC11" s="39"/>
      <c r="HD11" s="39"/>
      <c r="HE11" s="39">
        <v>53.8</v>
      </c>
      <c r="HF11" s="39"/>
      <c r="HG11" s="14">
        <f>HA11/FZ11*100</f>
        <v>1.7774547376767542</v>
      </c>
      <c r="HH11" s="33">
        <f t="shared" si="97"/>
        <v>53.8</v>
      </c>
      <c r="HI11" s="39"/>
      <c r="HJ11" s="39"/>
      <c r="HK11" s="39"/>
      <c r="HL11" s="39">
        <v>53.8</v>
      </c>
      <c r="HM11" s="39"/>
      <c r="HN11" s="14">
        <f t="shared" si="68"/>
        <v>1.7774547376767542</v>
      </c>
      <c r="HO11" s="33">
        <f t="shared" si="98"/>
        <v>3026.8</v>
      </c>
      <c r="HP11" s="39"/>
      <c r="HQ11" s="39"/>
      <c r="HR11" s="39"/>
      <c r="HS11" s="39">
        <v>3026.8</v>
      </c>
      <c r="HT11" s="39"/>
      <c r="HU11" s="14">
        <f t="shared" si="70"/>
        <v>100</v>
      </c>
    </row>
    <row r="12" spans="2:229" s="28" customFormat="1" ht="27" customHeight="1" hidden="1">
      <c r="B12" s="11"/>
      <c r="C12" s="7" t="s">
        <v>39</v>
      </c>
      <c r="D12" s="26">
        <f t="shared" si="99"/>
        <v>20</v>
      </c>
      <c r="E12" s="27"/>
      <c r="F12" s="27"/>
      <c r="G12" s="27"/>
      <c r="H12" s="27">
        <v>20</v>
      </c>
      <c r="I12" s="27"/>
      <c r="J12" s="26">
        <f t="shared" si="100"/>
        <v>0</v>
      </c>
      <c r="K12" s="27"/>
      <c r="L12" s="27"/>
      <c r="M12" s="27"/>
      <c r="N12" s="27">
        <v>0</v>
      </c>
      <c r="O12" s="27"/>
      <c r="P12" s="15">
        <f t="shared" si="28"/>
        <v>0</v>
      </c>
      <c r="Q12" s="26">
        <f t="shared" si="101"/>
        <v>1</v>
      </c>
      <c r="R12" s="27"/>
      <c r="S12" s="27"/>
      <c r="T12" s="27"/>
      <c r="U12" s="27">
        <v>1</v>
      </c>
      <c r="V12" s="27"/>
      <c r="W12" s="35">
        <f t="shared" si="30"/>
        <v>5</v>
      </c>
      <c r="X12" s="26">
        <f t="shared" si="73"/>
        <v>20</v>
      </c>
      <c r="Y12" s="27"/>
      <c r="Z12" s="27"/>
      <c r="AA12" s="27"/>
      <c r="AB12" s="27">
        <v>20</v>
      </c>
      <c r="AC12" s="27"/>
      <c r="AD12" s="35">
        <f t="shared" si="32"/>
        <v>100</v>
      </c>
      <c r="AE12" s="36">
        <f t="shared" si="102"/>
        <v>20</v>
      </c>
      <c r="AF12" s="36"/>
      <c r="AG12" s="36"/>
      <c r="AH12" s="36"/>
      <c r="AI12" s="36">
        <v>20</v>
      </c>
      <c r="AJ12" s="36"/>
      <c r="AK12" s="36">
        <f t="shared" si="103"/>
        <v>0</v>
      </c>
      <c r="AL12" s="36"/>
      <c r="AM12" s="36"/>
      <c r="AN12" s="36"/>
      <c r="AO12" s="36">
        <v>0</v>
      </c>
      <c r="AP12" s="36"/>
      <c r="AQ12" s="29">
        <f t="shared" si="104"/>
        <v>0</v>
      </c>
      <c r="AR12" s="36">
        <f t="shared" si="105"/>
        <v>1</v>
      </c>
      <c r="AS12" s="36"/>
      <c r="AT12" s="36"/>
      <c r="AU12" s="36"/>
      <c r="AV12" s="36">
        <v>1</v>
      </c>
      <c r="AW12" s="36"/>
      <c r="AX12" s="34">
        <f t="shared" si="106"/>
        <v>5</v>
      </c>
      <c r="AY12" s="36">
        <f t="shared" si="74"/>
        <v>20</v>
      </c>
      <c r="AZ12" s="36"/>
      <c r="BA12" s="36"/>
      <c r="BB12" s="36"/>
      <c r="BC12" s="36">
        <v>20</v>
      </c>
      <c r="BD12" s="36"/>
      <c r="BE12" s="34">
        <f t="shared" si="107"/>
        <v>100</v>
      </c>
      <c r="BF12" s="26">
        <f t="shared" si="75"/>
        <v>0</v>
      </c>
      <c r="BG12" s="27"/>
      <c r="BH12" s="27"/>
      <c r="BI12" s="27"/>
      <c r="BJ12" s="27">
        <v>0</v>
      </c>
      <c r="BK12" s="27"/>
      <c r="BL12" s="26">
        <f t="shared" si="76"/>
        <v>0</v>
      </c>
      <c r="BM12" s="27"/>
      <c r="BN12" s="27"/>
      <c r="BO12" s="27"/>
      <c r="BP12" s="27"/>
      <c r="BQ12" s="27"/>
      <c r="BR12" s="35"/>
      <c r="BS12" s="26">
        <f t="shared" si="77"/>
        <v>0</v>
      </c>
      <c r="BT12" s="27"/>
      <c r="BU12" s="27"/>
      <c r="BV12" s="27"/>
      <c r="BW12" s="27"/>
      <c r="BX12" s="27"/>
      <c r="BY12" s="35" t="e">
        <f t="shared" si="39"/>
        <v>#DIV/0!</v>
      </c>
      <c r="BZ12" s="26">
        <f t="shared" si="78"/>
        <v>0</v>
      </c>
      <c r="CA12" s="27"/>
      <c r="CB12" s="27"/>
      <c r="CC12" s="27"/>
      <c r="CD12" s="27"/>
      <c r="CE12" s="27"/>
      <c r="CF12" s="35" t="e">
        <f t="shared" si="41"/>
        <v>#DIV/0!</v>
      </c>
      <c r="CG12" s="36">
        <f t="shared" si="79"/>
        <v>0</v>
      </c>
      <c r="CH12" s="36"/>
      <c r="CI12" s="36"/>
      <c r="CJ12" s="36"/>
      <c r="CK12" s="36"/>
      <c r="CL12" s="36"/>
      <c r="CM12" s="99" t="e">
        <f t="shared" si="43"/>
        <v>#DIV/0!</v>
      </c>
      <c r="CN12" s="36">
        <f t="shared" si="80"/>
        <v>0</v>
      </c>
      <c r="CO12" s="36"/>
      <c r="CP12" s="36"/>
      <c r="CQ12" s="36"/>
      <c r="CR12" s="36">
        <v>0</v>
      </c>
      <c r="CS12" s="36"/>
      <c r="CT12" s="36">
        <f t="shared" si="81"/>
        <v>0</v>
      </c>
      <c r="CU12" s="36"/>
      <c r="CV12" s="36"/>
      <c r="CW12" s="36"/>
      <c r="CX12" s="36"/>
      <c r="CY12" s="36"/>
      <c r="CZ12" s="34"/>
      <c r="DA12" s="36">
        <f t="shared" si="82"/>
        <v>0</v>
      </c>
      <c r="DB12" s="36"/>
      <c r="DC12" s="36"/>
      <c r="DD12" s="36"/>
      <c r="DE12" s="36"/>
      <c r="DF12" s="36"/>
      <c r="DG12" s="34" t="e">
        <f t="shared" si="46"/>
        <v>#DIV/0!</v>
      </c>
      <c r="DH12" s="36">
        <f t="shared" si="83"/>
        <v>0</v>
      </c>
      <c r="DI12" s="36"/>
      <c r="DJ12" s="36"/>
      <c r="DK12" s="36"/>
      <c r="DL12" s="36"/>
      <c r="DM12" s="36"/>
      <c r="DN12" s="34" t="e">
        <f t="shared" si="48"/>
        <v>#DIV/0!</v>
      </c>
      <c r="DO12" s="36">
        <f t="shared" si="84"/>
        <v>0</v>
      </c>
      <c r="DP12" s="36"/>
      <c r="DQ12" s="36"/>
      <c r="DR12" s="36"/>
      <c r="DS12" s="36"/>
      <c r="DT12" s="36"/>
      <c r="DU12" s="99" t="e">
        <f t="shared" si="50"/>
        <v>#DIV/0!</v>
      </c>
      <c r="DV12" s="36">
        <f t="shared" si="85"/>
        <v>0</v>
      </c>
      <c r="DW12" s="36"/>
      <c r="DX12" s="36"/>
      <c r="DY12" s="36"/>
      <c r="DZ12" s="36"/>
      <c r="EA12" s="36"/>
      <c r="EB12" s="99" t="e">
        <f t="shared" si="52"/>
        <v>#DIV/0!</v>
      </c>
      <c r="EC12" s="36">
        <f t="shared" si="86"/>
        <v>0</v>
      </c>
      <c r="ED12" s="36"/>
      <c r="EE12" s="36"/>
      <c r="EF12" s="36"/>
      <c r="EG12" s="36"/>
      <c r="EH12" s="36"/>
      <c r="EI12" s="99" t="e">
        <f t="shared" si="54"/>
        <v>#DIV/0!</v>
      </c>
      <c r="EJ12" s="36">
        <f t="shared" si="87"/>
        <v>0</v>
      </c>
      <c r="EK12" s="36"/>
      <c r="EL12" s="36"/>
      <c r="EM12" s="36"/>
      <c r="EN12" s="36"/>
      <c r="EO12" s="36"/>
      <c r="EP12" s="99" t="e">
        <f t="shared" si="71"/>
        <v>#DIV/0!</v>
      </c>
      <c r="EQ12" s="36">
        <f t="shared" si="88"/>
        <v>0</v>
      </c>
      <c r="ER12" s="36"/>
      <c r="ES12" s="36"/>
      <c r="ET12" s="36"/>
      <c r="EU12" s="36">
        <v>0</v>
      </c>
      <c r="EV12" s="36"/>
      <c r="EW12" s="36">
        <f t="shared" si="89"/>
        <v>0</v>
      </c>
      <c r="EX12" s="36"/>
      <c r="EY12" s="36"/>
      <c r="EZ12" s="36"/>
      <c r="FA12" s="36"/>
      <c r="FB12" s="36"/>
      <c r="FC12" s="99" t="e">
        <f t="shared" si="57"/>
        <v>#DIV/0!</v>
      </c>
      <c r="FD12" s="36">
        <f t="shared" si="90"/>
        <v>0</v>
      </c>
      <c r="FE12" s="36"/>
      <c r="FF12" s="36"/>
      <c r="FG12" s="36"/>
      <c r="FH12" s="36"/>
      <c r="FI12" s="36"/>
      <c r="FJ12" s="99" t="e">
        <f t="shared" si="59"/>
        <v>#DIV/0!</v>
      </c>
      <c r="FK12" s="36">
        <f t="shared" si="91"/>
        <v>0</v>
      </c>
      <c r="FL12" s="36"/>
      <c r="FM12" s="36"/>
      <c r="FN12" s="36"/>
      <c r="FO12" s="36"/>
      <c r="FP12" s="36"/>
      <c r="FQ12" s="99" t="e">
        <f t="shared" si="72"/>
        <v>#DIV/0!</v>
      </c>
      <c r="FR12" s="36">
        <f t="shared" si="92"/>
        <v>0</v>
      </c>
      <c r="FS12" s="36"/>
      <c r="FT12" s="36"/>
      <c r="FU12" s="36"/>
      <c r="FV12" s="36"/>
      <c r="FW12" s="36"/>
      <c r="FX12" s="99" t="e">
        <f t="shared" si="62"/>
        <v>#DIV/0!</v>
      </c>
      <c r="FY12" s="146">
        <v>0</v>
      </c>
      <c r="FZ12" s="26">
        <f>GB12+GC12+GD12+GE12</f>
        <v>0</v>
      </c>
      <c r="GA12" s="27"/>
      <c r="GB12" s="27"/>
      <c r="GC12" s="27"/>
      <c r="GD12" s="27">
        <v>0</v>
      </c>
      <c r="GE12" s="27"/>
      <c r="GF12" s="26">
        <f t="shared" si="93"/>
        <v>0</v>
      </c>
      <c r="GG12" s="27"/>
      <c r="GH12" s="27"/>
      <c r="GI12" s="27"/>
      <c r="GJ12" s="27"/>
      <c r="GK12" s="27"/>
      <c r="GL12" s="14" t="e">
        <f>GF12/FZ12*100</f>
        <v>#DIV/0!</v>
      </c>
      <c r="GM12" s="26">
        <f t="shared" si="94"/>
        <v>0</v>
      </c>
      <c r="GN12" s="27"/>
      <c r="GO12" s="27"/>
      <c r="GP12" s="27"/>
      <c r="GQ12" s="27"/>
      <c r="GR12" s="27"/>
      <c r="GS12" s="14" t="e">
        <f>GM12/FZ12*100</f>
        <v>#DIV/0!</v>
      </c>
      <c r="GT12" s="26">
        <f t="shared" si="95"/>
        <v>0</v>
      </c>
      <c r="GU12" s="27"/>
      <c r="GV12" s="27"/>
      <c r="GW12" s="27"/>
      <c r="GX12" s="27"/>
      <c r="GY12" s="27"/>
      <c r="GZ12" s="14" t="e">
        <f>GT12/FZ12*100</f>
        <v>#DIV/0!</v>
      </c>
      <c r="HA12" s="26">
        <f t="shared" si="96"/>
        <v>0</v>
      </c>
      <c r="HB12" s="27"/>
      <c r="HC12" s="27"/>
      <c r="HD12" s="27"/>
      <c r="HE12" s="27"/>
      <c r="HF12" s="27"/>
      <c r="HG12" s="14" t="e">
        <f>HA12/FZ12*100</f>
        <v>#DIV/0!</v>
      </c>
      <c r="HH12" s="26">
        <f t="shared" si="97"/>
        <v>0</v>
      </c>
      <c r="HI12" s="27"/>
      <c r="HJ12" s="27"/>
      <c r="HK12" s="27"/>
      <c r="HL12" s="27"/>
      <c r="HM12" s="27"/>
      <c r="HN12" s="14" t="e">
        <f t="shared" si="68"/>
        <v>#DIV/0!</v>
      </c>
      <c r="HO12" s="26">
        <f t="shared" si="98"/>
        <v>0</v>
      </c>
      <c r="HP12" s="27"/>
      <c r="HQ12" s="27"/>
      <c r="HR12" s="27"/>
      <c r="HS12" s="27"/>
      <c r="HT12" s="27"/>
      <c r="HU12" s="14" t="e">
        <f t="shared" si="70"/>
        <v>#DIV/0!</v>
      </c>
    </row>
    <row r="13" spans="2:229" s="20" customFormat="1" ht="27.75" customHeight="1">
      <c r="B13" s="12"/>
      <c r="C13" s="115" t="s">
        <v>29</v>
      </c>
      <c r="D13" s="36">
        <f t="shared" si="99"/>
        <v>46</v>
      </c>
      <c r="E13" s="36"/>
      <c r="F13" s="36"/>
      <c r="G13" s="36"/>
      <c r="H13" s="36">
        <v>46</v>
      </c>
      <c r="I13" s="36"/>
      <c r="J13" s="36">
        <f t="shared" si="100"/>
        <v>12</v>
      </c>
      <c r="K13" s="36"/>
      <c r="L13" s="36"/>
      <c r="M13" s="36"/>
      <c r="N13" s="36">
        <v>12</v>
      </c>
      <c r="O13" s="36"/>
      <c r="P13" s="29">
        <f t="shared" si="28"/>
        <v>26.08695652173913</v>
      </c>
      <c r="Q13" s="36">
        <f t="shared" si="101"/>
        <v>22</v>
      </c>
      <c r="R13" s="36"/>
      <c r="S13" s="36"/>
      <c r="T13" s="36"/>
      <c r="U13" s="36">
        <v>22</v>
      </c>
      <c r="V13" s="36"/>
      <c r="W13" s="34">
        <f t="shared" si="30"/>
        <v>47.82608695652174</v>
      </c>
      <c r="X13" s="36">
        <f t="shared" si="73"/>
        <v>32</v>
      </c>
      <c r="Y13" s="36"/>
      <c r="Z13" s="36"/>
      <c r="AA13" s="36"/>
      <c r="AB13" s="36">
        <v>32</v>
      </c>
      <c r="AC13" s="36"/>
      <c r="AD13" s="34">
        <f t="shared" si="32"/>
        <v>69.56521739130434</v>
      </c>
      <c r="AE13" s="36">
        <f t="shared" si="102"/>
        <v>46</v>
      </c>
      <c r="AF13" s="36"/>
      <c r="AG13" s="36"/>
      <c r="AH13" s="36"/>
      <c r="AI13" s="36">
        <v>46</v>
      </c>
      <c r="AJ13" s="36"/>
      <c r="AK13" s="36">
        <f t="shared" si="103"/>
        <v>12</v>
      </c>
      <c r="AL13" s="36"/>
      <c r="AM13" s="36"/>
      <c r="AN13" s="36"/>
      <c r="AO13" s="36">
        <v>12</v>
      </c>
      <c r="AP13" s="36"/>
      <c r="AQ13" s="29">
        <f t="shared" si="104"/>
        <v>26.08695652173913</v>
      </c>
      <c r="AR13" s="36">
        <f t="shared" si="105"/>
        <v>22</v>
      </c>
      <c r="AS13" s="36"/>
      <c r="AT13" s="36"/>
      <c r="AU13" s="36"/>
      <c r="AV13" s="36">
        <v>22</v>
      </c>
      <c r="AW13" s="36"/>
      <c r="AX13" s="34">
        <f t="shared" si="106"/>
        <v>47.82608695652174</v>
      </c>
      <c r="AY13" s="36">
        <f t="shared" si="74"/>
        <v>46</v>
      </c>
      <c r="AZ13" s="36"/>
      <c r="BA13" s="36"/>
      <c r="BB13" s="36"/>
      <c r="BC13" s="36">
        <v>46</v>
      </c>
      <c r="BD13" s="36"/>
      <c r="BE13" s="34">
        <f t="shared" si="107"/>
        <v>100</v>
      </c>
      <c r="BF13" s="26">
        <f t="shared" si="75"/>
        <v>30</v>
      </c>
      <c r="BG13" s="36"/>
      <c r="BH13" s="36"/>
      <c r="BI13" s="36"/>
      <c r="BJ13" s="36">
        <v>30</v>
      </c>
      <c r="BK13" s="36"/>
      <c r="BL13" s="26">
        <f t="shared" si="76"/>
        <v>5</v>
      </c>
      <c r="BM13" s="36"/>
      <c r="BN13" s="36"/>
      <c r="BO13" s="36"/>
      <c r="BP13" s="36">
        <v>5</v>
      </c>
      <c r="BQ13" s="36"/>
      <c r="BR13" s="34">
        <f t="shared" si="37"/>
        <v>16.666666666666664</v>
      </c>
      <c r="BS13" s="26">
        <f t="shared" si="77"/>
        <v>5</v>
      </c>
      <c r="BT13" s="36"/>
      <c r="BU13" s="36"/>
      <c r="BV13" s="36"/>
      <c r="BW13" s="36">
        <v>5</v>
      </c>
      <c r="BX13" s="36"/>
      <c r="BY13" s="35">
        <f t="shared" si="39"/>
        <v>16.666666666666664</v>
      </c>
      <c r="BZ13" s="26">
        <f t="shared" si="78"/>
        <v>14</v>
      </c>
      <c r="CA13" s="36"/>
      <c r="CB13" s="36"/>
      <c r="CC13" s="36"/>
      <c r="CD13" s="36">
        <v>14</v>
      </c>
      <c r="CE13" s="36"/>
      <c r="CF13" s="35">
        <f t="shared" si="41"/>
        <v>46.666666666666664</v>
      </c>
      <c r="CG13" s="36">
        <f t="shared" si="79"/>
        <v>27</v>
      </c>
      <c r="CH13" s="36"/>
      <c r="CI13" s="36"/>
      <c r="CJ13" s="36"/>
      <c r="CK13" s="36">
        <v>27</v>
      </c>
      <c r="CL13" s="36"/>
      <c r="CM13" s="99">
        <f t="shared" si="43"/>
        <v>90</v>
      </c>
      <c r="CN13" s="36">
        <f t="shared" si="80"/>
        <v>25</v>
      </c>
      <c r="CO13" s="36"/>
      <c r="CP13" s="36"/>
      <c r="CQ13" s="36"/>
      <c r="CR13" s="36">
        <v>25</v>
      </c>
      <c r="CS13" s="36"/>
      <c r="CT13" s="36">
        <f t="shared" si="81"/>
        <v>5</v>
      </c>
      <c r="CU13" s="36"/>
      <c r="CV13" s="36"/>
      <c r="CW13" s="36"/>
      <c r="CX13" s="36">
        <v>5</v>
      </c>
      <c r="CY13" s="36"/>
      <c r="CZ13" s="34">
        <f>CT13/CN13*100</f>
        <v>20</v>
      </c>
      <c r="DA13" s="36">
        <f t="shared" si="82"/>
        <v>5</v>
      </c>
      <c r="DB13" s="36"/>
      <c r="DC13" s="36"/>
      <c r="DD13" s="36"/>
      <c r="DE13" s="36">
        <v>5</v>
      </c>
      <c r="DF13" s="36"/>
      <c r="DG13" s="34">
        <f t="shared" si="46"/>
        <v>20</v>
      </c>
      <c r="DH13" s="36">
        <f t="shared" si="83"/>
        <v>14</v>
      </c>
      <c r="DI13" s="36"/>
      <c r="DJ13" s="36"/>
      <c r="DK13" s="36"/>
      <c r="DL13" s="36">
        <v>14</v>
      </c>
      <c r="DM13" s="36"/>
      <c r="DN13" s="34">
        <f t="shared" si="48"/>
        <v>56.00000000000001</v>
      </c>
      <c r="DO13" s="36">
        <f t="shared" si="84"/>
        <v>8</v>
      </c>
      <c r="DP13" s="36"/>
      <c r="DQ13" s="36"/>
      <c r="DR13" s="36"/>
      <c r="DS13" s="36">
        <v>8</v>
      </c>
      <c r="DT13" s="36"/>
      <c r="DU13" s="99">
        <f t="shared" si="50"/>
        <v>32</v>
      </c>
      <c r="DV13" s="36">
        <f t="shared" si="85"/>
        <v>8</v>
      </c>
      <c r="DW13" s="36"/>
      <c r="DX13" s="36"/>
      <c r="DY13" s="36"/>
      <c r="DZ13" s="36">
        <v>8</v>
      </c>
      <c r="EA13" s="36"/>
      <c r="EB13" s="99">
        <f t="shared" si="52"/>
        <v>32</v>
      </c>
      <c r="EC13" s="36">
        <f t="shared" si="86"/>
        <v>8</v>
      </c>
      <c r="ED13" s="36"/>
      <c r="EE13" s="36"/>
      <c r="EF13" s="36"/>
      <c r="EG13" s="36">
        <v>8</v>
      </c>
      <c r="EH13" s="36"/>
      <c r="EI13" s="99">
        <f t="shared" si="54"/>
        <v>32</v>
      </c>
      <c r="EJ13" s="36">
        <f t="shared" si="87"/>
        <v>8</v>
      </c>
      <c r="EK13" s="36"/>
      <c r="EL13" s="36"/>
      <c r="EM13" s="36"/>
      <c r="EN13" s="36">
        <v>8</v>
      </c>
      <c r="EO13" s="36"/>
      <c r="EP13" s="99">
        <f t="shared" si="71"/>
        <v>32</v>
      </c>
      <c r="EQ13" s="36">
        <f t="shared" si="88"/>
        <v>0</v>
      </c>
      <c r="ER13" s="36"/>
      <c r="ES13" s="36"/>
      <c r="ET13" s="36"/>
      <c r="EU13" s="36">
        <v>0</v>
      </c>
      <c r="EV13" s="36"/>
      <c r="EW13" s="36">
        <f t="shared" si="89"/>
        <v>0</v>
      </c>
      <c r="EX13" s="36"/>
      <c r="EY13" s="36"/>
      <c r="EZ13" s="36"/>
      <c r="FA13" s="36">
        <v>0</v>
      </c>
      <c r="FB13" s="36"/>
      <c r="FC13" s="99"/>
      <c r="FD13" s="36">
        <f t="shared" si="90"/>
        <v>0</v>
      </c>
      <c r="FE13" s="36"/>
      <c r="FF13" s="36"/>
      <c r="FG13" s="36"/>
      <c r="FH13" s="36">
        <v>0</v>
      </c>
      <c r="FI13" s="36"/>
      <c r="FJ13" s="99"/>
      <c r="FK13" s="36">
        <f t="shared" si="91"/>
        <v>0</v>
      </c>
      <c r="FL13" s="36"/>
      <c r="FM13" s="36"/>
      <c r="FN13" s="36"/>
      <c r="FO13" s="36">
        <v>0</v>
      </c>
      <c r="FP13" s="36"/>
      <c r="FQ13" s="99">
        <v>0</v>
      </c>
      <c r="FR13" s="36">
        <f t="shared" si="92"/>
        <v>0</v>
      </c>
      <c r="FS13" s="36"/>
      <c r="FT13" s="36"/>
      <c r="FU13" s="36"/>
      <c r="FV13" s="36">
        <v>0</v>
      </c>
      <c r="FW13" s="36"/>
      <c r="FX13" s="99"/>
      <c r="FY13" s="146">
        <v>0</v>
      </c>
      <c r="FZ13" s="26">
        <f>GB13+GC13+GD13+GE13</f>
        <v>0</v>
      </c>
      <c r="GA13" s="36"/>
      <c r="GB13" s="36"/>
      <c r="GC13" s="36"/>
      <c r="GD13" s="36">
        <v>0</v>
      </c>
      <c r="GE13" s="36"/>
      <c r="GF13" s="26">
        <f t="shared" si="93"/>
        <v>0</v>
      </c>
      <c r="GG13" s="36"/>
      <c r="GH13" s="36"/>
      <c r="GI13" s="36"/>
      <c r="GJ13" s="36">
        <v>0</v>
      </c>
      <c r="GK13" s="36"/>
      <c r="GL13" s="14"/>
      <c r="GM13" s="26">
        <f t="shared" si="94"/>
        <v>0</v>
      </c>
      <c r="GN13" s="36"/>
      <c r="GO13" s="36"/>
      <c r="GP13" s="36"/>
      <c r="GQ13" s="36">
        <v>0</v>
      </c>
      <c r="GR13" s="36"/>
      <c r="GS13" s="14"/>
      <c r="GT13" s="26">
        <f t="shared" si="95"/>
        <v>0</v>
      </c>
      <c r="GU13" s="36"/>
      <c r="GV13" s="36"/>
      <c r="GW13" s="36"/>
      <c r="GX13" s="36">
        <v>0</v>
      </c>
      <c r="GY13" s="36"/>
      <c r="GZ13" s="14">
        <v>0</v>
      </c>
      <c r="HA13" s="26">
        <f t="shared" si="96"/>
        <v>0</v>
      </c>
      <c r="HB13" s="36"/>
      <c r="HC13" s="36"/>
      <c r="HD13" s="36"/>
      <c r="HE13" s="36">
        <v>0</v>
      </c>
      <c r="HF13" s="36"/>
      <c r="HG13" s="14"/>
      <c r="HH13" s="26">
        <f t="shared" si="97"/>
        <v>0</v>
      </c>
      <c r="HI13" s="36"/>
      <c r="HJ13" s="36"/>
      <c r="HK13" s="36"/>
      <c r="HL13" s="36">
        <v>0</v>
      </c>
      <c r="HM13" s="36"/>
      <c r="HN13" s="14"/>
      <c r="HO13" s="26">
        <f t="shared" si="98"/>
        <v>0</v>
      </c>
      <c r="HP13" s="36"/>
      <c r="HQ13" s="36"/>
      <c r="HR13" s="36"/>
      <c r="HS13" s="36">
        <v>0</v>
      </c>
      <c r="HT13" s="36"/>
      <c r="HU13" s="14"/>
    </row>
    <row r="14" spans="2:229" s="8" customFormat="1" ht="81" customHeight="1">
      <c r="B14" s="11">
        <v>2</v>
      </c>
      <c r="C14" s="7" t="s">
        <v>4</v>
      </c>
      <c r="D14" s="26">
        <f t="shared" si="99"/>
        <v>11</v>
      </c>
      <c r="E14" s="27"/>
      <c r="F14" s="27"/>
      <c r="G14" s="27"/>
      <c r="H14" s="27">
        <v>11</v>
      </c>
      <c r="I14" s="27"/>
      <c r="J14" s="26">
        <f t="shared" si="100"/>
        <v>0.3</v>
      </c>
      <c r="K14" s="27"/>
      <c r="L14" s="27"/>
      <c r="M14" s="27"/>
      <c r="N14" s="27">
        <v>0.3</v>
      </c>
      <c r="O14" s="27"/>
      <c r="P14" s="15">
        <f t="shared" si="28"/>
        <v>2.727272727272727</v>
      </c>
      <c r="Q14" s="26">
        <f t="shared" si="101"/>
        <v>0.6</v>
      </c>
      <c r="R14" s="27"/>
      <c r="S14" s="27"/>
      <c r="T14" s="27"/>
      <c r="U14" s="27">
        <v>0.6</v>
      </c>
      <c r="V14" s="27"/>
      <c r="W14" s="35">
        <f t="shared" si="30"/>
        <v>5.454545454545454</v>
      </c>
      <c r="X14" s="26">
        <f t="shared" si="73"/>
        <v>0.8</v>
      </c>
      <c r="Y14" s="27"/>
      <c r="Z14" s="27"/>
      <c r="AA14" s="27"/>
      <c r="AB14" s="27">
        <v>0.8</v>
      </c>
      <c r="AC14" s="27"/>
      <c r="AD14" s="35">
        <f t="shared" si="32"/>
        <v>7.272727272727273</v>
      </c>
      <c r="AE14" s="36">
        <f t="shared" si="102"/>
        <v>11</v>
      </c>
      <c r="AF14" s="36"/>
      <c r="AG14" s="36"/>
      <c r="AH14" s="36"/>
      <c r="AI14" s="36">
        <v>11</v>
      </c>
      <c r="AJ14" s="36"/>
      <c r="AK14" s="36">
        <f t="shared" si="103"/>
        <v>0.3</v>
      </c>
      <c r="AL14" s="36"/>
      <c r="AM14" s="36"/>
      <c r="AN14" s="36"/>
      <c r="AO14" s="36">
        <v>0.3</v>
      </c>
      <c r="AP14" s="36"/>
      <c r="AQ14" s="29">
        <f t="shared" si="104"/>
        <v>2.727272727272727</v>
      </c>
      <c r="AR14" s="36">
        <f t="shared" si="105"/>
        <v>0.6</v>
      </c>
      <c r="AS14" s="36"/>
      <c r="AT14" s="36"/>
      <c r="AU14" s="36"/>
      <c r="AV14" s="36">
        <v>0.6</v>
      </c>
      <c r="AW14" s="36"/>
      <c r="AX14" s="34">
        <f t="shared" si="106"/>
        <v>5.454545454545454</v>
      </c>
      <c r="AY14" s="36">
        <f t="shared" si="74"/>
        <v>3.8</v>
      </c>
      <c r="AZ14" s="36"/>
      <c r="BA14" s="36"/>
      <c r="BB14" s="36"/>
      <c r="BC14" s="36">
        <v>3.8</v>
      </c>
      <c r="BD14" s="36"/>
      <c r="BE14" s="34">
        <f t="shared" si="107"/>
        <v>34.54545454545455</v>
      </c>
      <c r="BF14" s="26">
        <f t="shared" si="75"/>
        <v>7</v>
      </c>
      <c r="BG14" s="27"/>
      <c r="BH14" s="27"/>
      <c r="BI14" s="27"/>
      <c r="BJ14" s="27">
        <v>7</v>
      </c>
      <c r="BK14" s="27"/>
      <c r="BL14" s="26">
        <f t="shared" si="76"/>
        <v>0.3</v>
      </c>
      <c r="BM14" s="27"/>
      <c r="BN14" s="27"/>
      <c r="BO14" s="27"/>
      <c r="BP14" s="27">
        <v>0.3</v>
      </c>
      <c r="BQ14" s="27"/>
      <c r="BR14" s="35">
        <f t="shared" si="37"/>
        <v>4.285714285714286</v>
      </c>
      <c r="BS14" s="26">
        <f t="shared" si="77"/>
        <v>0.7</v>
      </c>
      <c r="BT14" s="27"/>
      <c r="BU14" s="27"/>
      <c r="BV14" s="27"/>
      <c r="BW14" s="27">
        <v>0.7</v>
      </c>
      <c r="BX14" s="27"/>
      <c r="BY14" s="35">
        <f t="shared" si="39"/>
        <v>10</v>
      </c>
      <c r="BZ14" s="26">
        <f t="shared" si="78"/>
        <v>0.8</v>
      </c>
      <c r="CA14" s="27"/>
      <c r="CB14" s="27"/>
      <c r="CC14" s="27"/>
      <c r="CD14" s="27">
        <v>0.8</v>
      </c>
      <c r="CE14" s="27"/>
      <c r="CF14" s="35">
        <f t="shared" si="41"/>
        <v>11.428571428571429</v>
      </c>
      <c r="CG14" s="36">
        <f t="shared" si="79"/>
        <v>7</v>
      </c>
      <c r="CH14" s="36"/>
      <c r="CI14" s="36"/>
      <c r="CJ14" s="36"/>
      <c r="CK14" s="36">
        <v>7</v>
      </c>
      <c r="CL14" s="36"/>
      <c r="CM14" s="99">
        <f t="shared" si="43"/>
        <v>100</v>
      </c>
      <c r="CN14" s="36">
        <f t="shared" si="80"/>
        <v>7</v>
      </c>
      <c r="CO14" s="36"/>
      <c r="CP14" s="36"/>
      <c r="CQ14" s="36"/>
      <c r="CR14" s="36">
        <v>7</v>
      </c>
      <c r="CS14" s="36"/>
      <c r="CT14" s="36">
        <f t="shared" si="81"/>
        <v>0.3</v>
      </c>
      <c r="CU14" s="36"/>
      <c r="CV14" s="36"/>
      <c r="CW14" s="36"/>
      <c r="CX14" s="36">
        <v>0.3</v>
      </c>
      <c r="CY14" s="36"/>
      <c r="CZ14" s="34">
        <f>CT14/CN14*100</f>
        <v>4.285714285714286</v>
      </c>
      <c r="DA14" s="36">
        <f t="shared" si="82"/>
        <v>0.7</v>
      </c>
      <c r="DB14" s="36"/>
      <c r="DC14" s="36"/>
      <c r="DD14" s="36"/>
      <c r="DE14" s="36">
        <v>0.7</v>
      </c>
      <c r="DF14" s="36"/>
      <c r="DG14" s="34">
        <f t="shared" si="46"/>
        <v>10</v>
      </c>
      <c r="DH14" s="36">
        <f t="shared" si="83"/>
        <v>0.8</v>
      </c>
      <c r="DI14" s="36"/>
      <c r="DJ14" s="36"/>
      <c r="DK14" s="36"/>
      <c r="DL14" s="36">
        <v>0.8</v>
      </c>
      <c r="DM14" s="36"/>
      <c r="DN14" s="34">
        <f t="shared" si="48"/>
        <v>11.428571428571429</v>
      </c>
      <c r="DO14" s="36">
        <f t="shared" si="84"/>
        <v>0.2</v>
      </c>
      <c r="DP14" s="36"/>
      <c r="DQ14" s="36"/>
      <c r="DR14" s="36"/>
      <c r="DS14" s="36">
        <v>0.2</v>
      </c>
      <c r="DT14" s="36"/>
      <c r="DU14" s="99">
        <f t="shared" si="50"/>
        <v>2.857142857142857</v>
      </c>
      <c r="DV14" s="36">
        <f t="shared" si="85"/>
        <v>0.2</v>
      </c>
      <c r="DW14" s="36"/>
      <c r="DX14" s="36"/>
      <c r="DY14" s="36"/>
      <c r="DZ14" s="36">
        <v>0.2</v>
      </c>
      <c r="EA14" s="36"/>
      <c r="EB14" s="99">
        <f t="shared" si="52"/>
        <v>2.857142857142857</v>
      </c>
      <c r="EC14" s="36">
        <f t="shared" si="86"/>
        <v>0.2</v>
      </c>
      <c r="ED14" s="36"/>
      <c r="EE14" s="36"/>
      <c r="EF14" s="36"/>
      <c r="EG14" s="36">
        <v>0.2</v>
      </c>
      <c r="EH14" s="36"/>
      <c r="EI14" s="99">
        <f t="shared" si="54"/>
        <v>2.857142857142857</v>
      </c>
      <c r="EJ14" s="36">
        <f t="shared" si="87"/>
        <v>7</v>
      </c>
      <c r="EK14" s="36"/>
      <c r="EL14" s="36"/>
      <c r="EM14" s="36"/>
      <c r="EN14" s="36">
        <v>7</v>
      </c>
      <c r="EO14" s="36"/>
      <c r="EP14" s="99">
        <f t="shared" si="71"/>
        <v>100</v>
      </c>
      <c r="EQ14" s="36">
        <f t="shared" si="88"/>
        <v>683.7</v>
      </c>
      <c r="ER14" s="36"/>
      <c r="ES14" s="36"/>
      <c r="ET14" s="36"/>
      <c r="EU14" s="36">
        <v>683.7</v>
      </c>
      <c r="EV14" s="36"/>
      <c r="EW14" s="36">
        <f t="shared" si="89"/>
        <v>0</v>
      </c>
      <c r="EX14" s="36"/>
      <c r="EY14" s="36"/>
      <c r="EZ14" s="36"/>
      <c r="FA14" s="36">
        <v>0</v>
      </c>
      <c r="FB14" s="36"/>
      <c r="FC14" s="99">
        <f t="shared" si="57"/>
        <v>0</v>
      </c>
      <c r="FD14" s="36">
        <f t="shared" si="90"/>
        <v>5.2</v>
      </c>
      <c r="FE14" s="36"/>
      <c r="FF14" s="36"/>
      <c r="FG14" s="36"/>
      <c r="FH14" s="36">
        <v>5.2</v>
      </c>
      <c r="FI14" s="36"/>
      <c r="FJ14" s="99">
        <f t="shared" si="59"/>
        <v>0.7605675003656575</v>
      </c>
      <c r="FK14" s="36">
        <f t="shared" si="91"/>
        <v>19.8</v>
      </c>
      <c r="FL14" s="36"/>
      <c r="FM14" s="36"/>
      <c r="FN14" s="36"/>
      <c r="FO14" s="36">
        <v>19.8</v>
      </c>
      <c r="FP14" s="36"/>
      <c r="FQ14" s="99">
        <f t="shared" si="72"/>
        <v>2.89600702062308</v>
      </c>
      <c r="FR14" s="36">
        <f t="shared" si="92"/>
        <v>683.7</v>
      </c>
      <c r="FS14" s="36"/>
      <c r="FT14" s="36"/>
      <c r="FU14" s="36"/>
      <c r="FV14" s="36">
        <v>683.7</v>
      </c>
      <c r="FW14" s="36"/>
      <c r="FX14" s="99">
        <f t="shared" si="62"/>
        <v>100</v>
      </c>
      <c r="FY14" s="146">
        <v>0</v>
      </c>
      <c r="FZ14" s="26">
        <f>GB14+GC14+GD14+GE14</f>
        <v>100</v>
      </c>
      <c r="GA14" s="27"/>
      <c r="GB14" s="27"/>
      <c r="GC14" s="27"/>
      <c r="GD14" s="27">
        <v>100</v>
      </c>
      <c r="GE14" s="27"/>
      <c r="GF14" s="26">
        <f t="shared" si="93"/>
        <v>0</v>
      </c>
      <c r="GG14" s="27"/>
      <c r="GH14" s="27"/>
      <c r="GI14" s="27"/>
      <c r="GJ14" s="27">
        <v>0</v>
      </c>
      <c r="GK14" s="27"/>
      <c r="GL14" s="14">
        <f>GF14/FZ14*100</f>
        <v>0</v>
      </c>
      <c r="GM14" s="26">
        <f t="shared" si="94"/>
        <v>5.2</v>
      </c>
      <c r="GN14" s="27"/>
      <c r="GO14" s="27"/>
      <c r="GP14" s="27"/>
      <c r="GQ14" s="27">
        <v>5.2</v>
      </c>
      <c r="GR14" s="27"/>
      <c r="GS14" s="14">
        <f>GM14/FZ14*100</f>
        <v>5.2</v>
      </c>
      <c r="GT14" s="26">
        <f t="shared" si="95"/>
        <v>19.8</v>
      </c>
      <c r="GU14" s="27"/>
      <c r="GV14" s="27"/>
      <c r="GW14" s="27"/>
      <c r="GX14" s="27">
        <v>19.8</v>
      </c>
      <c r="GY14" s="27"/>
      <c r="GZ14" s="14">
        <f>GT14/FZ14*100</f>
        <v>19.8</v>
      </c>
      <c r="HA14" s="26">
        <f t="shared" si="96"/>
        <v>31.8</v>
      </c>
      <c r="HB14" s="27"/>
      <c r="HC14" s="27"/>
      <c r="HD14" s="27"/>
      <c r="HE14" s="27">
        <v>31.8</v>
      </c>
      <c r="HF14" s="27"/>
      <c r="HG14" s="14">
        <f>HA14/FZ14*100</f>
        <v>31.8</v>
      </c>
      <c r="HH14" s="26">
        <f t="shared" si="97"/>
        <v>31.8</v>
      </c>
      <c r="HI14" s="27"/>
      <c r="HJ14" s="27"/>
      <c r="HK14" s="27"/>
      <c r="HL14" s="27">
        <v>31.8</v>
      </c>
      <c r="HM14" s="27"/>
      <c r="HN14" s="14">
        <f t="shared" si="68"/>
        <v>31.8</v>
      </c>
      <c r="HO14" s="26">
        <f t="shared" si="98"/>
        <v>41.8</v>
      </c>
      <c r="HP14" s="27"/>
      <c r="HQ14" s="27"/>
      <c r="HR14" s="27"/>
      <c r="HS14" s="27">
        <v>41.8</v>
      </c>
      <c r="HT14" s="27"/>
      <c r="HU14" s="14">
        <f t="shared" si="70"/>
        <v>41.8</v>
      </c>
    </row>
    <row r="15" spans="2:229" s="32" customFormat="1" ht="53.25" customHeight="1">
      <c r="B15" s="116">
        <v>3</v>
      </c>
      <c r="C15" s="116" t="s">
        <v>71</v>
      </c>
      <c r="D15" s="105">
        <f t="shared" si="99"/>
        <v>1081</v>
      </c>
      <c r="E15" s="105"/>
      <c r="F15" s="105"/>
      <c r="G15" s="105"/>
      <c r="H15" s="105">
        <v>1081</v>
      </c>
      <c r="I15" s="105"/>
      <c r="J15" s="105">
        <f t="shared" si="100"/>
        <v>183</v>
      </c>
      <c r="K15" s="105"/>
      <c r="L15" s="105"/>
      <c r="M15" s="105"/>
      <c r="N15" s="105">
        <v>183</v>
      </c>
      <c r="O15" s="105"/>
      <c r="P15" s="106">
        <f t="shared" si="28"/>
        <v>16.92876965772433</v>
      </c>
      <c r="Q15" s="105">
        <f t="shared" si="101"/>
        <v>430</v>
      </c>
      <c r="R15" s="105"/>
      <c r="S15" s="105"/>
      <c r="T15" s="105"/>
      <c r="U15" s="105">
        <v>430</v>
      </c>
      <c r="V15" s="105"/>
      <c r="W15" s="100">
        <f t="shared" si="30"/>
        <v>39.77798334875116</v>
      </c>
      <c r="X15" s="105">
        <f t="shared" si="73"/>
        <v>619</v>
      </c>
      <c r="Y15" s="105"/>
      <c r="Z15" s="105"/>
      <c r="AA15" s="105"/>
      <c r="AB15" s="105">
        <v>619</v>
      </c>
      <c r="AC15" s="105"/>
      <c r="AD15" s="100">
        <f t="shared" si="32"/>
        <v>57.26179463459759</v>
      </c>
      <c r="AE15" s="105">
        <f>AG15+AH15++AI15+AJ15+6169</f>
        <v>7250</v>
      </c>
      <c r="AF15" s="105"/>
      <c r="AG15" s="105"/>
      <c r="AH15" s="105"/>
      <c r="AI15" s="105">
        <v>1081</v>
      </c>
      <c r="AJ15" s="105"/>
      <c r="AK15" s="105">
        <f t="shared" si="103"/>
        <v>183</v>
      </c>
      <c r="AL15" s="105"/>
      <c r="AM15" s="105"/>
      <c r="AN15" s="105"/>
      <c r="AO15" s="105">
        <v>183</v>
      </c>
      <c r="AP15" s="105"/>
      <c r="AQ15" s="106">
        <f t="shared" si="104"/>
        <v>2.524137931034483</v>
      </c>
      <c r="AR15" s="105">
        <f t="shared" si="105"/>
        <v>430</v>
      </c>
      <c r="AS15" s="105"/>
      <c r="AT15" s="105"/>
      <c r="AU15" s="105"/>
      <c r="AV15" s="105">
        <v>430</v>
      </c>
      <c r="AW15" s="105"/>
      <c r="AX15" s="100">
        <f t="shared" si="106"/>
        <v>5.931034482758621</v>
      </c>
      <c r="AY15" s="105">
        <f t="shared" si="74"/>
        <v>7028</v>
      </c>
      <c r="AZ15" s="105"/>
      <c r="BA15" s="105"/>
      <c r="BB15" s="105"/>
      <c r="BC15" s="105">
        <f>859+6169</f>
        <v>7028</v>
      </c>
      <c r="BD15" s="105"/>
      <c r="BE15" s="100">
        <f t="shared" si="107"/>
        <v>96.93793103448276</v>
      </c>
      <c r="BF15" s="107">
        <f t="shared" si="75"/>
        <v>1061</v>
      </c>
      <c r="BG15" s="105"/>
      <c r="BH15" s="105"/>
      <c r="BI15" s="105"/>
      <c r="BJ15" s="105">
        <v>1061</v>
      </c>
      <c r="BK15" s="105"/>
      <c r="BL15" s="107">
        <f t="shared" si="76"/>
        <v>253.7</v>
      </c>
      <c r="BM15" s="105"/>
      <c r="BN15" s="105"/>
      <c r="BO15" s="105"/>
      <c r="BP15" s="105">
        <v>253.7</v>
      </c>
      <c r="BQ15" s="105"/>
      <c r="BR15" s="100">
        <f t="shared" si="37"/>
        <v>23.911404335532517</v>
      </c>
      <c r="BS15" s="107">
        <f t="shared" si="77"/>
        <v>374</v>
      </c>
      <c r="BT15" s="105"/>
      <c r="BU15" s="105"/>
      <c r="BV15" s="105"/>
      <c r="BW15" s="105">
        <v>374</v>
      </c>
      <c r="BX15" s="105"/>
      <c r="BY15" s="75">
        <f t="shared" si="39"/>
        <v>35.2497643732328</v>
      </c>
      <c r="BZ15" s="107">
        <f t="shared" si="78"/>
        <v>627</v>
      </c>
      <c r="CA15" s="105"/>
      <c r="CB15" s="105"/>
      <c r="CC15" s="105"/>
      <c r="CD15" s="105">
        <v>627</v>
      </c>
      <c r="CE15" s="105"/>
      <c r="CF15" s="75">
        <f t="shared" si="41"/>
        <v>59.0951932139491</v>
      </c>
      <c r="CG15" s="105">
        <f t="shared" si="79"/>
        <v>890</v>
      </c>
      <c r="CH15" s="105"/>
      <c r="CI15" s="105"/>
      <c r="CJ15" s="105"/>
      <c r="CK15" s="105">
        <v>890</v>
      </c>
      <c r="CL15" s="105"/>
      <c r="CM15" s="100">
        <f t="shared" si="43"/>
        <v>83.88312912346842</v>
      </c>
      <c r="CN15" s="105">
        <f t="shared" si="80"/>
        <v>1296</v>
      </c>
      <c r="CO15" s="105"/>
      <c r="CP15" s="105"/>
      <c r="CQ15" s="105"/>
      <c r="CR15" s="105">
        <v>1296</v>
      </c>
      <c r="CS15" s="105"/>
      <c r="CT15" s="105">
        <f t="shared" si="81"/>
        <v>253.7</v>
      </c>
      <c r="CU15" s="105"/>
      <c r="CV15" s="105"/>
      <c r="CW15" s="105"/>
      <c r="CX15" s="105">
        <v>253.7</v>
      </c>
      <c r="CY15" s="105"/>
      <c r="CZ15" s="100">
        <f>CT15/CN15*100</f>
        <v>19.575617283950617</v>
      </c>
      <c r="DA15" s="105">
        <f t="shared" si="82"/>
        <v>374</v>
      </c>
      <c r="DB15" s="105"/>
      <c r="DC15" s="105"/>
      <c r="DD15" s="105"/>
      <c r="DE15" s="105">
        <v>374</v>
      </c>
      <c r="DF15" s="105"/>
      <c r="DG15" s="100">
        <f t="shared" si="46"/>
        <v>28.858024691358025</v>
      </c>
      <c r="DH15" s="105">
        <f t="shared" si="83"/>
        <v>627</v>
      </c>
      <c r="DI15" s="105"/>
      <c r="DJ15" s="105"/>
      <c r="DK15" s="105"/>
      <c r="DL15" s="105">
        <v>627</v>
      </c>
      <c r="DM15" s="105"/>
      <c r="DN15" s="100">
        <f t="shared" si="48"/>
        <v>48.379629629629626</v>
      </c>
      <c r="DO15" s="105">
        <f t="shared" si="84"/>
        <v>138</v>
      </c>
      <c r="DP15" s="105"/>
      <c r="DQ15" s="105"/>
      <c r="DR15" s="105"/>
      <c r="DS15" s="105">
        <v>138</v>
      </c>
      <c r="DT15" s="105"/>
      <c r="DU15" s="100">
        <f t="shared" si="50"/>
        <v>10.648148148148149</v>
      </c>
      <c r="DV15" s="105">
        <f t="shared" si="85"/>
        <v>374</v>
      </c>
      <c r="DW15" s="105"/>
      <c r="DX15" s="105"/>
      <c r="DY15" s="105"/>
      <c r="DZ15" s="105">
        <v>374</v>
      </c>
      <c r="EA15" s="105"/>
      <c r="EB15" s="100">
        <f t="shared" si="52"/>
        <v>28.858024691358025</v>
      </c>
      <c r="EC15" s="105">
        <f t="shared" si="86"/>
        <v>1037</v>
      </c>
      <c r="ED15" s="105"/>
      <c r="EE15" s="105"/>
      <c r="EF15" s="105"/>
      <c r="EG15" s="105">
        <v>1037</v>
      </c>
      <c r="EH15" s="105"/>
      <c r="EI15" s="100">
        <f t="shared" si="54"/>
        <v>80.01543209876543</v>
      </c>
      <c r="EJ15" s="105">
        <f t="shared" si="87"/>
        <v>1296</v>
      </c>
      <c r="EK15" s="105"/>
      <c r="EL15" s="105"/>
      <c r="EM15" s="105"/>
      <c r="EN15" s="105">
        <v>1296</v>
      </c>
      <c r="EO15" s="105"/>
      <c r="EP15" s="100">
        <f t="shared" si="71"/>
        <v>100</v>
      </c>
      <c r="EQ15" s="105">
        <f t="shared" si="88"/>
        <v>1503</v>
      </c>
      <c r="ER15" s="105"/>
      <c r="ES15" s="105"/>
      <c r="ET15" s="105"/>
      <c r="EU15" s="105">
        <v>1503</v>
      </c>
      <c r="EV15" s="105"/>
      <c r="EW15" s="105">
        <f t="shared" si="89"/>
        <v>257.2</v>
      </c>
      <c r="EX15" s="105"/>
      <c r="EY15" s="105"/>
      <c r="EZ15" s="105"/>
      <c r="FA15" s="105">
        <v>257.2</v>
      </c>
      <c r="FB15" s="105"/>
      <c r="FC15" s="100">
        <f t="shared" si="57"/>
        <v>17.112441783100465</v>
      </c>
      <c r="FD15" s="105">
        <f t="shared" si="90"/>
        <v>1041.3</v>
      </c>
      <c r="FE15" s="105"/>
      <c r="FF15" s="105"/>
      <c r="FG15" s="105"/>
      <c r="FH15" s="105">
        <v>1041.3</v>
      </c>
      <c r="FI15" s="105"/>
      <c r="FJ15" s="100">
        <f t="shared" si="59"/>
        <v>69.2814371257485</v>
      </c>
      <c r="FK15" s="105">
        <f t="shared" si="91"/>
        <v>1331.8</v>
      </c>
      <c r="FL15" s="105"/>
      <c r="FM15" s="105"/>
      <c r="FN15" s="105"/>
      <c r="FO15" s="105">
        <v>1331.8</v>
      </c>
      <c r="FP15" s="105"/>
      <c r="FQ15" s="100">
        <f t="shared" si="72"/>
        <v>88.60944777112442</v>
      </c>
      <c r="FR15" s="105">
        <f t="shared" si="92"/>
        <v>1503</v>
      </c>
      <c r="FS15" s="105"/>
      <c r="FT15" s="105"/>
      <c r="FU15" s="105"/>
      <c r="FV15" s="105">
        <v>1503</v>
      </c>
      <c r="FW15" s="105"/>
      <c r="FX15" s="100">
        <f t="shared" si="62"/>
        <v>100</v>
      </c>
      <c r="FY15" s="146">
        <v>0</v>
      </c>
      <c r="FZ15" s="107">
        <v>1328</v>
      </c>
      <c r="GA15" s="105"/>
      <c r="GB15" s="105"/>
      <c r="GC15" s="105"/>
      <c r="GD15" s="105">
        <v>1328</v>
      </c>
      <c r="GE15" s="105"/>
      <c r="GF15" s="107">
        <f t="shared" si="93"/>
        <v>257.2</v>
      </c>
      <c r="GG15" s="105"/>
      <c r="GH15" s="105"/>
      <c r="GI15" s="105"/>
      <c r="GJ15" s="105">
        <v>257.2</v>
      </c>
      <c r="GK15" s="105"/>
      <c r="GL15" s="75">
        <f>GF15/FZ15*100</f>
        <v>19.36746987951807</v>
      </c>
      <c r="GM15" s="107">
        <f t="shared" si="94"/>
        <v>1041.3</v>
      </c>
      <c r="GN15" s="105"/>
      <c r="GO15" s="105"/>
      <c r="GP15" s="105"/>
      <c r="GQ15" s="105">
        <v>1041.3</v>
      </c>
      <c r="GR15" s="105"/>
      <c r="GS15" s="75">
        <f>GM15/FZ15*100</f>
        <v>78.41114457831326</v>
      </c>
      <c r="GT15" s="107">
        <f t="shared" si="95"/>
        <v>1331.8</v>
      </c>
      <c r="GU15" s="105"/>
      <c r="GV15" s="105"/>
      <c r="GW15" s="105"/>
      <c r="GX15" s="105">
        <v>1331.8</v>
      </c>
      <c r="GY15" s="105"/>
      <c r="GZ15" s="75">
        <f>GT15/FZ15*100</f>
        <v>100.28614457831324</v>
      </c>
      <c r="HA15" s="107">
        <f t="shared" si="96"/>
        <v>342.7</v>
      </c>
      <c r="HB15" s="105"/>
      <c r="HC15" s="105"/>
      <c r="HD15" s="105"/>
      <c r="HE15" s="105">
        <v>342.7</v>
      </c>
      <c r="HF15" s="105"/>
      <c r="HG15" s="75">
        <f>HA15/FZ15*100</f>
        <v>25.805722891566262</v>
      </c>
      <c r="HH15" s="107">
        <f t="shared" si="97"/>
        <v>693.54</v>
      </c>
      <c r="HI15" s="105"/>
      <c r="HJ15" s="105"/>
      <c r="HK15" s="105"/>
      <c r="HL15" s="105">
        <v>693.54</v>
      </c>
      <c r="HM15" s="105"/>
      <c r="HN15" s="14">
        <f t="shared" si="68"/>
        <v>52.224397590361434</v>
      </c>
      <c r="HO15" s="107">
        <f t="shared" si="98"/>
        <v>1199.88</v>
      </c>
      <c r="HP15" s="105"/>
      <c r="HQ15" s="105"/>
      <c r="HR15" s="105"/>
      <c r="HS15" s="105">
        <v>1199.88</v>
      </c>
      <c r="HT15" s="105"/>
      <c r="HU15" s="14">
        <f t="shared" si="70"/>
        <v>90.35240963855422</v>
      </c>
    </row>
    <row r="16" spans="2:229" s="20" customFormat="1" ht="258" customHeight="1">
      <c r="B16" s="12"/>
      <c r="C16" s="77" t="s">
        <v>105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9"/>
      <c r="Q16" s="36"/>
      <c r="R16" s="36"/>
      <c r="S16" s="36"/>
      <c r="T16" s="36"/>
      <c r="U16" s="36"/>
      <c r="V16" s="36"/>
      <c r="W16" s="34"/>
      <c r="X16" s="36"/>
      <c r="Y16" s="36"/>
      <c r="Z16" s="36"/>
      <c r="AA16" s="36"/>
      <c r="AB16" s="36"/>
      <c r="AC16" s="36"/>
      <c r="AD16" s="34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29"/>
      <c r="AR16" s="36"/>
      <c r="AS16" s="36"/>
      <c r="AT16" s="36"/>
      <c r="AU16" s="36"/>
      <c r="AV16" s="36"/>
      <c r="AW16" s="36"/>
      <c r="AX16" s="34"/>
      <c r="AY16" s="36"/>
      <c r="AZ16" s="36"/>
      <c r="BA16" s="36"/>
      <c r="BB16" s="36"/>
      <c r="BC16" s="36"/>
      <c r="BD16" s="36"/>
      <c r="BE16" s="34"/>
      <c r="BF16" s="26"/>
      <c r="BG16" s="36"/>
      <c r="BH16" s="36"/>
      <c r="BI16" s="36"/>
      <c r="BJ16" s="36"/>
      <c r="BK16" s="36"/>
      <c r="BL16" s="26"/>
      <c r="BM16" s="36"/>
      <c r="BN16" s="36"/>
      <c r="BO16" s="36"/>
      <c r="BP16" s="36"/>
      <c r="BQ16" s="36"/>
      <c r="BR16" s="34"/>
      <c r="BS16" s="26"/>
      <c r="BT16" s="36"/>
      <c r="BU16" s="36"/>
      <c r="BV16" s="36"/>
      <c r="BW16" s="36"/>
      <c r="BX16" s="36"/>
      <c r="BY16" s="35"/>
      <c r="BZ16" s="26"/>
      <c r="CA16" s="36"/>
      <c r="CB16" s="36"/>
      <c r="CC16" s="36"/>
      <c r="CD16" s="36"/>
      <c r="CE16" s="36"/>
      <c r="CF16" s="35"/>
      <c r="CG16" s="36"/>
      <c r="CH16" s="36"/>
      <c r="CI16" s="36"/>
      <c r="CJ16" s="36"/>
      <c r="CK16" s="36"/>
      <c r="CL16" s="36"/>
      <c r="CM16" s="99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4"/>
      <c r="DA16" s="36"/>
      <c r="DB16" s="36"/>
      <c r="DC16" s="36"/>
      <c r="DD16" s="36"/>
      <c r="DE16" s="36"/>
      <c r="DF16" s="36"/>
      <c r="DG16" s="34"/>
      <c r="DH16" s="36"/>
      <c r="DI16" s="36"/>
      <c r="DJ16" s="36"/>
      <c r="DK16" s="36"/>
      <c r="DL16" s="36"/>
      <c r="DM16" s="36"/>
      <c r="DN16" s="34"/>
      <c r="DO16" s="36"/>
      <c r="DP16" s="36"/>
      <c r="DQ16" s="36"/>
      <c r="DR16" s="36"/>
      <c r="DS16" s="36"/>
      <c r="DT16" s="36"/>
      <c r="DU16" s="99"/>
      <c r="DV16" s="36"/>
      <c r="DW16" s="36"/>
      <c r="DX16" s="36"/>
      <c r="DY16" s="36"/>
      <c r="DZ16" s="36"/>
      <c r="EA16" s="36"/>
      <c r="EB16" s="99"/>
      <c r="EC16" s="36"/>
      <c r="ED16" s="36"/>
      <c r="EE16" s="36"/>
      <c r="EF16" s="36"/>
      <c r="EG16" s="36"/>
      <c r="EH16" s="36"/>
      <c r="EI16" s="99"/>
      <c r="EJ16" s="36"/>
      <c r="EK16" s="36"/>
      <c r="EL16" s="36"/>
      <c r="EM16" s="36"/>
      <c r="EN16" s="36"/>
      <c r="EO16" s="36"/>
      <c r="EP16" s="99"/>
      <c r="EQ16" s="36">
        <v>70806.1</v>
      </c>
      <c r="ER16" s="36"/>
      <c r="ES16" s="36">
        <v>62391.1</v>
      </c>
      <c r="ET16" s="36"/>
      <c r="EU16" s="36"/>
      <c r="EV16" s="36">
        <v>8415</v>
      </c>
      <c r="EW16" s="36"/>
      <c r="EX16" s="36"/>
      <c r="EY16" s="36"/>
      <c r="EZ16" s="36"/>
      <c r="FA16" s="36"/>
      <c r="FB16" s="36"/>
      <c r="FC16" s="99"/>
      <c r="FD16" s="36"/>
      <c r="FE16" s="36"/>
      <c r="FF16" s="36"/>
      <c r="FG16" s="36"/>
      <c r="FH16" s="36"/>
      <c r="FI16" s="36"/>
      <c r="FJ16" s="99"/>
      <c r="FK16" s="36"/>
      <c r="FL16" s="36"/>
      <c r="FM16" s="36"/>
      <c r="FN16" s="36"/>
      <c r="FO16" s="36"/>
      <c r="FP16" s="36"/>
      <c r="FQ16" s="99"/>
      <c r="FR16" s="36">
        <v>70806.1</v>
      </c>
      <c r="FS16" s="36"/>
      <c r="FT16" s="36">
        <v>62391.1</v>
      </c>
      <c r="FU16" s="36"/>
      <c r="FV16" s="36"/>
      <c r="FW16" s="36">
        <v>8415</v>
      </c>
      <c r="FX16" s="100">
        <f t="shared" si="62"/>
        <v>100</v>
      </c>
      <c r="FY16" s="146">
        <v>0</v>
      </c>
      <c r="FZ16" s="26"/>
      <c r="GA16" s="36"/>
      <c r="GB16" s="36"/>
      <c r="GC16" s="36"/>
      <c r="GD16" s="36"/>
      <c r="GE16" s="36"/>
      <c r="GF16" s="26"/>
      <c r="GG16" s="36"/>
      <c r="GH16" s="36"/>
      <c r="GI16" s="36"/>
      <c r="GJ16" s="36"/>
      <c r="GK16" s="36"/>
      <c r="GL16" s="14"/>
      <c r="GM16" s="26"/>
      <c r="GN16" s="36"/>
      <c r="GO16" s="36"/>
      <c r="GP16" s="36"/>
      <c r="GQ16" s="36"/>
      <c r="GR16" s="36"/>
      <c r="GS16" s="14"/>
      <c r="GT16" s="26"/>
      <c r="GU16" s="36"/>
      <c r="GV16" s="36"/>
      <c r="GW16" s="36"/>
      <c r="GX16" s="36"/>
      <c r="GY16" s="36"/>
      <c r="GZ16" s="14"/>
      <c r="HA16" s="26"/>
      <c r="HB16" s="36"/>
      <c r="HC16" s="36"/>
      <c r="HD16" s="36"/>
      <c r="HE16" s="36"/>
      <c r="HF16" s="36"/>
      <c r="HG16" s="75"/>
      <c r="HH16" s="26"/>
      <c r="HI16" s="36"/>
      <c r="HJ16" s="36"/>
      <c r="HK16" s="36"/>
      <c r="HL16" s="36"/>
      <c r="HM16" s="36"/>
      <c r="HN16" s="14"/>
      <c r="HO16" s="26"/>
      <c r="HP16" s="36"/>
      <c r="HQ16" s="36"/>
      <c r="HR16" s="36"/>
      <c r="HS16" s="36"/>
      <c r="HT16" s="36"/>
      <c r="HU16" s="14"/>
    </row>
    <row r="17" spans="2:229" s="23" customFormat="1" ht="107.25" customHeight="1" hidden="1">
      <c r="B17" s="76"/>
      <c r="C17" s="115" t="s">
        <v>85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9"/>
      <c r="Q17" s="36"/>
      <c r="R17" s="36"/>
      <c r="S17" s="36"/>
      <c r="T17" s="36"/>
      <c r="U17" s="36"/>
      <c r="V17" s="36"/>
      <c r="W17" s="34"/>
      <c r="X17" s="36"/>
      <c r="Y17" s="36"/>
      <c r="Z17" s="36"/>
      <c r="AA17" s="36"/>
      <c r="AB17" s="36"/>
      <c r="AC17" s="36"/>
      <c r="AD17" s="34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29"/>
      <c r="AR17" s="36"/>
      <c r="AS17" s="36"/>
      <c r="AT17" s="36"/>
      <c r="AU17" s="36"/>
      <c r="AV17" s="36"/>
      <c r="AW17" s="36"/>
      <c r="AX17" s="34"/>
      <c r="AY17" s="36"/>
      <c r="AZ17" s="36"/>
      <c r="BA17" s="36"/>
      <c r="BB17" s="36"/>
      <c r="BC17" s="36"/>
      <c r="BD17" s="36"/>
      <c r="BE17" s="34"/>
      <c r="BF17" s="26"/>
      <c r="BG17" s="36"/>
      <c r="BH17" s="36"/>
      <c r="BI17" s="36"/>
      <c r="BJ17" s="36"/>
      <c r="BK17" s="36"/>
      <c r="BL17" s="26"/>
      <c r="BM17" s="36"/>
      <c r="BN17" s="36"/>
      <c r="BO17" s="36"/>
      <c r="BP17" s="36"/>
      <c r="BQ17" s="36"/>
      <c r="BR17" s="34"/>
      <c r="BS17" s="26"/>
      <c r="BT17" s="36"/>
      <c r="BU17" s="36"/>
      <c r="BV17" s="36"/>
      <c r="BW17" s="36"/>
      <c r="BX17" s="36"/>
      <c r="BY17" s="35"/>
      <c r="BZ17" s="26"/>
      <c r="CA17" s="36"/>
      <c r="CB17" s="36"/>
      <c r="CC17" s="36"/>
      <c r="CD17" s="36"/>
      <c r="CE17" s="36"/>
      <c r="CF17" s="35"/>
      <c r="CG17" s="36"/>
      <c r="CH17" s="36"/>
      <c r="CI17" s="36"/>
      <c r="CJ17" s="36"/>
      <c r="CK17" s="36"/>
      <c r="CL17" s="36"/>
      <c r="CM17" s="99"/>
      <c r="CN17" s="36">
        <f t="shared" si="80"/>
        <v>63266.5</v>
      </c>
      <c r="CO17" s="36"/>
      <c r="CP17" s="36">
        <v>63266.5</v>
      </c>
      <c r="CQ17" s="36"/>
      <c r="CR17" s="36"/>
      <c r="CS17" s="36"/>
      <c r="CT17" s="36"/>
      <c r="CU17" s="36"/>
      <c r="CV17" s="36"/>
      <c r="CW17" s="36"/>
      <c r="CX17" s="36"/>
      <c r="CY17" s="36"/>
      <c r="CZ17" s="34"/>
      <c r="DA17" s="36"/>
      <c r="DB17" s="36"/>
      <c r="DC17" s="36"/>
      <c r="DD17" s="36"/>
      <c r="DE17" s="36"/>
      <c r="DF17" s="36"/>
      <c r="DG17" s="34"/>
      <c r="DH17" s="36"/>
      <c r="DI17" s="36"/>
      <c r="DJ17" s="36"/>
      <c r="DK17" s="36"/>
      <c r="DL17" s="36"/>
      <c r="DM17" s="36"/>
      <c r="DN17" s="34"/>
      <c r="DO17" s="36"/>
      <c r="DP17" s="36"/>
      <c r="DQ17" s="36"/>
      <c r="DR17" s="36"/>
      <c r="DS17" s="36"/>
      <c r="DT17" s="36"/>
      <c r="DU17" s="99"/>
      <c r="DV17" s="36"/>
      <c r="DW17" s="36"/>
      <c r="DX17" s="36"/>
      <c r="DY17" s="36"/>
      <c r="DZ17" s="36"/>
      <c r="EA17" s="36"/>
      <c r="EB17" s="99"/>
      <c r="EC17" s="36"/>
      <c r="ED17" s="36"/>
      <c r="EE17" s="36"/>
      <c r="EF17" s="36"/>
      <c r="EG17" s="36"/>
      <c r="EH17" s="36"/>
      <c r="EI17" s="99"/>
      <c r="EJ17" s="36">
        <f t="shared" si="87"/>
        <v>63266.5</v>
      </c>
      <c r="EK17" s="36"/>
      <c r="EL17" s="36">
        <v>63266.5</v>
      </c>
      <c r="EM17" s="36"/>
      <c r="EN17" s="36"/>
      <c r="EO17" s="36"/>
      <c r="EP17" s="99">
        <f t="shared" si="71"/>
        <v>100</v>
      </c>
      <c r="EQ17" s="36"/>
      <c r="ER17" s="36"/>
      <c r="ES17" s="36"/>
      <c r="ET17" s="36"/>
      <c r="EU17" s="36"/>
      <c r="EV17" s="34"/>
      <c r="EW17" s="36"/>
      <c r="EX17" s="36"/>
      <c r="EY17" s="36"/>
      <c r="EZ17" s="36"/>
      <c r="FA17" s="36"/>
      <c r="FB17" s="36"/>
      <c r="FC17" s="34"/>
      <c r="FD17" s="36"/>
      <c r="FE17" s="36"/>
      <c r="FF17" s="36"/>
      <c r="FG17" s="36"/>
      <c r="FH17" s="36"/>
      <c r="FI17" s="36"/>
      <c r="FJ17" s="34"/>
      <c r="FK17" s="36"/>
      <c r="FL17" s="36"/>
      <c r="FM17" s="36"/>
      <c r="FN17" s="36"/>
      <c r="FO17" s="36"/>
      <c r="FP17" s="36"/>
      <c r="FQ17" s="99"/>
      <c r="FR17" s="36"/>
      <c r="FS17" s="36"/>
      <c r="FT17" s="36"/>
      <c r="FU17" s="36"/>
      <c r="FV17" s="36"/>
      <c r="FW17" s="36"/>
      <c r="FX17" s="99"/>
      <c r="FY17" s="146"/>
      <c r="FZ17" s="36"/>
      <c r="GA17" s="36"/>
      <c r="GB17" s="36"/>
      <c r="GC17" s="36"/>
      <c r="GD17" s="36"/>
      <c r="GE17" s="34"/>
      <c r="GF17" s="36"/>
      <c r="GG17" s="36"/>
      <c r="GH17" s="36"/>
      <c r="GI17" s="36"/>
      <c r="GJ17" s="36"/>
      <c r="GK17" s="36"/>
      <c r="GL17" s="34"/>
      <c r="GM17" s="36"/>
      <c r="GN17" s="36"/>
      <c r="GO17" s="36"/>
      <c r="GP17" s="36"/>
      <c r="GQ17" s="36"/>
      <c r="GR17" s="36"/>
      <c r="GS17" s="34"/>
      <c r="GT17" s="36"/>
      <c r="GU17" s="36"/>
      <c r="GV17" s="36"/>
      <c r="GW17" s="36"/>
      <c r="GX17" s="36"/>
      <c r="GY17" s="36"/>
      <c r="GZ17" s="99"/>
      <c r="HA17" s="36"/>
      <c r="HB17" s="36"/>
      <c r="HC17" s="36"/>
      <c r="HD17" s="36"/>
      <c r="HE17" s="36"/>
      <c r="HF17" s="36"/>
      <c r="HG17" s="99"/>
      <c r="HH17" s="36"/>
      <c r="HI17" s="36"/>
      <c r="HJ17" s="36"/>
      <c r="HK17" s="36"/>
      <c r="HL17" s="36"/>
      <c r="HM17" s="36"/>
      <c r="HN17" s="14" t="e">
        <f t="shared" si="68"/>
        <v>#DIV/0!</v>
      </c>
      <c r="HO17" s="36"/>
      <c r="HP17" s="36"/>
      <c r="HQ17" s="36"/>
      <c r="HR17" s="36"/>
      <c r="HS17" s="36"/>
      <c r="HT17" s="36"/>
      <c r="HU17" s="14"/>
    </row>
    <row r="18" spans="2:229" s="23" customFormat="1" ht="57" customHeight="1" hidden="1">
      <c r="B18" s="76"/>
      <c r="C18" s="115" t="s">
        <v>84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9"/>
      <c r="Q18" s="36"/>
      <c r="R18" s="36"/>
      <c r="S18" s="36"/>
      <c r="T18" s="36"/>
      <c r="U18" s="36"/>
      <c r="V18" s="36"/>
      <c r="W18" s="34"/>
      <c r="X18" s="36"/>
      <c r="Y18" s="36"/>
      <c r="Z18" s="36"/>
      <c r="AA18" s="36"/>
      <c r="AB18" s="36"/>
      <c r="AC18" s="36"/>
      <c r="AD18" s="34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29"/>
      <c r="AR18" s="36"/>
      <c r="AS18" s="36"/>
      <c r="AT18" s="36"/>
      <c r="AU18" s="36"/>
      <c r="AV18" s="36"/>
      <c r="AW18" s="36"/>
      <c r="AX18" s="34"/>
      <c r="AY18" s="36"/>
      <c r="AZ18" s="36"/>
      <c r="BA18" s="36"/>
      <c r="BB18" s="36"/>
      <c r="BC18" s="36"/>
      <c r="BD18" s="36"/>
      <c r="BE18" s="34"/>
      <c r="BF18" s="26"/>
      <c r="BG18" s="36"/>
      <c r="BH18" s="36"/>
      <c r="BI18" s="36"/>
      <c r="BJ18" s="36"/>
      <c r="BK18" s="36"/>
      <c r="BL18" s="26"/>
      <c r="BM18" s="36"/>
      <c r="BN18" s="36"/>
      <c r="BO18" s="36"/>
      <c r="BP18" s="36"/>
      <c r="BQ18" s="36"/>
      <c r="BR18" s="34"/>
      <c r="BS18" s="26"/>
      <c r="BT18" s="36"/>
      <c r="BU18" s="36"/>
      <c r="BV18" s="36"/>
      <c r="BW18" s="36"/>
      <c r="BX18" s="36"/>
      <c r="BY18" s="35"/>
      <c r="BZ18" s="26"/>
      <c r="CA18" s="36"/>
      <c r="CB18" s="36"/>
      <c r="CC18" s="36"/>
      <c r="CD18" s="36"/>
      <c r="CE18" s="36"/>
      <c r="CF18" s="35"/>
      <c r="CG18" s="36"/>
      <c r="CH18" s="36"/>
      <c r="CI18" s="36"/>
      <c r="CJ18" s="36"/>
      <c r="CK18" s="36"/>
      <c r="CL18" s="36"/>
      <c r="CM18" s="99"/>
      <c r="CN18" s="36">
        <f t="shared" si="80"/>
        <v>6896.3</v>
      </c>
      <c r="CO18" s="36"/>
      <c r="CP18" s="36"/>
      <c r="CQ18" s="36"/>
      <c r="CR18" s="36"/>
      <c r="CS18" s="36">
        <v>6896.3</v>
      </c>
      <c r="CT18" s="36"/>
      <c r="CU18" s="36"/>
      <c r="CV18" s="36"/>
      <c r="CW18" s="36"/>
      <c r="CX18" s="36"/>
      <c r="CY18" s="36"/>
      <c r="CZ18" s="34"/>
      <c r="DA18" s="36"/>
      <c r="DB18" s="36"/>
      <c r="DC18" s="36"/>
      <c r="DD18" s="36"/>
      <c r="DE18" s="36"/>
      <c r="DF18" s="36"/>
      <c r="DG18" s="34"/>
      <c r="DH18" s="36"/>
      <c r="DI18" s="36"/>
      <c r="DJ18" s="36"/>
      <c r="DK18" s="36"/>
      <c r="DL18" s="36"/>
      <c r="DM18" s="36"/>
      <c r="DN18" s="34"/>
      <c r="DO18" s="36"/>
      <c r="DP18" s="36"/>
      <c r="DQ18" s="36"/>
      <c r="DR18" s="36"/>
      <c r="DS18" s="36"/>
      <c r="DT18" s="36"/>
      <c r="DU18" s="99"/>
      <c r="DV18" s="36"/>
      <c r="DW18" s="36"/>
      <c r="DX18" s="36"/>
      <c r="DY18" s="36"/>
      <c r="DZ18" s="36"/>
      <c r="EA18" s="36"/>
      <c r="EB18" s="99"/>
      <c r="EC18" s="36"/>
      <c r="ED18" s="36"/>
      <c r="EE18" s="36"/>
      <c r="EF18" s="36"/>
      <c r="EG18" s="36"/>
      <c r="EH18" s="36"/>
      <c r="EI18" s="99"/>
      <c r="EJ18" s="36">
        <f t="shared" si="87"/>
        <v>6896.3</v>
      </c>
      <c r="EK18" s="36"/>
      <c r="EL18" s="36"/>
      <c r="EM18" s="36"/>
      <c r="EN18" s="36"/>
      <c r="EO18" s="36">
        <v>6896.3</v>
      </c>
      <c r="EP18" s="99">
        <f t="shared" si="71"/>
        <v>100</v>
      </c>
      <c r="EQ18" s="36"/>
      <c r="ER18" s="36"/>
      <c r="ES18" s="36"/>
      <c r="ET18" s="36"/>
      <c r="EU18" s="36"/>
      <c r="EV18" s="34"/>
      <c r="EW18" s="36"/>
      <c r="EX18" s="36"/>
      <c r="EY18" s="36"/>
      <c r="EZ18" s="36"/>
      <c r="FA18" s="36"/>
      <c r="FB18" s="36"/>
      <c r="FC18" s="34"/>
      <c r="FD18" s="36"/>
      <c r="FE18" s="36"/>
      <c r="FF18" s="36"/>
      <c r="FG18" s="36"/>
      <c r="FH18" s="36"/>
      <c r="FI18" s="36"/>
      <c r="FJ18" s="34"/>
      <c r="FK18" s="36"/>
      <c r="FL18" s="36"/>
      <c r="FM18" s="36"/>
      <c r="FN18" s="36"/>
      <c r="FO18" s="36"/>
      <c r="FP18" s="36"/>
      <c r="FQ18" s="99"/>
      <c r="FR18" s="36"/>
      <c r="FS18" s="36"/>
      <c r="FT18" s="36"/>
      <c r="FU18" s="36"/>
      <c r="FV18" s="36"/>
      <c r="FW18" s="36"/>
      <c r="FX18" s="99"/>
      <c r="FY18" s="146"/>
      <c r="FZ18" s="36"/>
      <c r="GA18" s="36"/>
      <c r="GB18" s="36"/>
      <c r="GC18" s="36"/>
      <c r="GD18" s="36"/>
      <c r="GE18" s="34"/>
      <c r="GF18" s="36"/>
      <c r="GG18" s="36"/>
      <c r="GH18" s="36"/>
      <c r="GI18" s="36"/>
      <c r="GJ18" s="36"/>
      <c r="GK18" s="36"/>
      <c r="GL18" s="34"/>
      <c r="GM18" s="36"/>
      <c r="GN18" s="36"/>
      <c r="GO18" s="36"/>
      <c r="GP18" s="36"/>
      <c r="GQ18" s="36"/>
      <c r="GR18" s="36"/>
      <c r="GS18" s="34"/>
      <c r="GT18" s="36"/>
      <c r="GU18" s="36"/>
      <c r="GV18" s="36"/>
      <c r="GW18" s="36"/>
      <c r="GX18" s="36"/>
      <c r="GY18" s="36"/>
      <c r="GZ18" s="99"/>
      <c r="HA18" s="36"/>
      <c r="HB18" s="36"/>
      <c r="HC18" s="36"/>
      <c r="HD18" s="36"/>
      <c r="HE18" s="36"/>
      <c r="HF18" s="36"/>
      <c r="HG18" s="99"/>
      <c r="HH18" s="36"/>
      <c r="HI18" s="36"/>
      <c r="HJ18" s="36"/>
      <c r="HK18" s="36"/>
      <c r="HL18" s="36"/>
      <c r="HM18" s="36"/>
      <c r="HN18" s="14" t="e">
        <f t="shared" si="68"/>
        <v>#DIV/0!</v>
      </c>
      <c r="HO18" s="36"/>
      <c r="HP18" s="36"/>
      <c r="HQ18" s="36"/>
      <c r="HR18" s="36"/>
      <c r="HS18" s="36"/>
      <c r="HT18" s="36"/>
      <c r="HU18" s="14"/>
    </row>
    <row r="19" spans="2:229" s="30" customFormat="1" ht="58.5" customHeight="1">
      <c r="B19" s="78">
        <v>4</v>
      </c>
      <c r="C19" s="117" t="s">
        <v>72</v>
      </c>
      <c r="D19" s="83">
        <f t="shared" si="99"/>
        <v>6</v>
      </c>
      <c r="E19" s="83"/>
      <c r="F19" s="83"/>
      <c r="G19" s="83">
        <v>6</v>
      </c>
      <c r="H19" s="83"/>
      <c r="I19" s="83"/>
      <c r="J19" s="83">
        <f t="shared" si="100"/>
        <v>0</v>
      </c>
      <c r="K19" s="83"/>
      <c r="L19" s="83"/>
      <c r="M19" s="83">
        <v>0</v>
      </c>
      <c r="N19" s="83"/>
      <c r="O19" s="83"/>
      <c r="P19" s="84">
        <f t="shared" si="28"/>
        <v>0</v>
      </c>
      <c r="Q19" s="83">
        <f t="shared" si="101"/>
        <v>6</v>
      </c>
      <c r="R19" s="83"/>
      <c r="S19" s="83"/>
      <c r="T19" s="83">
        <v>6</v>
      </c>
      <c r="U19" s="83"/>
      <c r="V19" s="83"/>
      <c r="W19" s="79">
        <f t="shared" si="30"/>
        <v>100</v>
      </c>
      <c r="X19" s="83">
        <f t="shared" si="73"/>
        <v>6</v>
      </c>
      <c r="Y19" s="83"/>
      <c r="Z19" s="83"/>
      <c r="AA19" s="83">
        <v>6</v>
      </c>
      <c r="AB19" s="83"/>
      <c r="AC19" s="83"/>
      <c r="AD19" s="79">
        <f t="shared" si="32"/>
        <v>100</v>
      </c>
      <c r="AE19" s="83">
        <f t="shared" si="102"/>
        <v>6</v>
      </c>
      <c r="AF19" s="83"/>
      <c r="AG19" s="83"/>
      <c r="AH19" s="83">
        <v>6</v>
      </c>
      <c r="AI19" s="83"/>
      <c r="AJ19" s="83"/>
      <c r="AK19" s="83">
        <f t="shared" si="103"/>
        <v>0</v>
      </c>
      <c r="AL19" s="83"/>
      <c r="AM19" s="83"/>
      <c r="AN19" s="83">
        <v>0</v>
      </c>
      <c r="AO19" s="83"/>
      <c r="AP19" s="83"/>
      <c r="AQ19" s="84">
        <f t="shared" si="104"/>
        <v>0</v>
      </c>
      <c r="AR19" s="83">
        <f t="shared" si="105"/>
        <v>6</v>
      </c>
      <c r="AS19" s="83"/>
      <c r="AT19" s="83"/>
      <c r="AU19" s="83">
        <v>6</v>
      </c>
      <c r="AV19" s="83"/>
      <c r="AW19" s="83"/>
      <c r="AX19" s="79">
        <f t="shared" si="106"/>
        <v>100</v>
      </c>
      <c r="AY19" s="83">
        <v>63.2</v>
      </c>
      <c r="AZ19" s="83"/>
      <c r="BA19" s="83"/>
      <c r="BB19" s="83">
        <v>6</v>
      </c>
      <c r="BC19" s="83"/>
      <c r="BD19" s="83"/>
      <c r="BE19" s="79">
        <f t="shared" si="107"/>
        <v>1053.3333333333333</v>
      </c>
      <c r="BF19" s="85">
        <f t="shared" si="75"/>
        <v>71</v>
      </c>
      <c r="BG19" s="83"/>
      <c r="BH19" s="83"/>
      <c r="BI19" s="83"/>
      <c r="BJ19" s="83">
        <v>71</v>
      </c>
      <c r="BK19" s="83"/>
      <c r="BL19" s="83">
        <f t="shared" si="76"/>
        <v>0</v>
      </c>
      <c r="BM19" s="83"/>
      <c r="BN19" s="83"/>
      <c r="BO19" s="83"/>
      <c r="BP19" s="83"/>
      <c r="BQ19" s="83"/>
      <c r="BR19" s="79">
        <f t="shared" si="37"/>
        <v>0</v>
      </c>
      <c r="BS19" s="83">
        <f t="shared" si="77"/>
        <v>0</v>
      </c>
      <c r="BT19" s="83"/>
      <c r="BU19" s="83"/>
      <c r="BV19" s="83"/>
      <c r="BW19" s="83"/>
      <c r="BX19" s="83"/>
      <c r="BY19" s="79">
        <f t="shared" si="39"/>
        <v>0</v>
      </c>
      <c r="BZ19" s="83">
        <f t="shared" si="78"/>
        <v>0</v>
      </c>
      <c r="CA19" s="83"/>
      <c r="CB19" s="83"/>
      <c r="CC19" s="83">
        <v>0</v>
      </c>
      <c r="CD19" s="83"/>
      <c r="CE19" s="83"/>
      <c r="CF19" s="86">
        <f t="shared" si="41"/>
        <v>0</v>
      </c>
      <c r="CG19" s="83">
        <f t="shared" si="79"/>
        <v>71</v>
      </c>
      <c r="CH19" s="83"/>
      <c r="CI19" s="83"/>
      <c r="CJ19" s="83">
        <v>0</v>
      </c>
      <c r="CK19" s="83">
        <v>71</v>
      </c>
      <c r="CL19" s="83"/>
      <c r="CM19" s="91">
        <f t="shared" si="43"/>
        <v>100</v>
      </c>
      <c r="CN19" s="83">
        <f t="shared" si="80"/>
        <v>72</v>
      </c>
      <c r="CO19" s="83"/>
      <c r="CP19" s="83"/>
      <c r="CQ19" s="83"/>
      <c r="CR19" s="83">
        <v>72</v>
      </c>
      <c r="CS19" s="83"/>
      <c r="CT19" s="83">
        <f t="shared" si="81"/>
        <v>0</v>
      </c>
      <c r="CU19" s="83"/>
      <c r="CV19" s="83"/>
      <c r="CW19" s="83"/>
      <c r="CX19" s="83"/>
      <c r="CY19" s="83"/>
      <c r="CZ19" s="79">
        <f>CT19/CN19*100</f>
        <v>0</v>
      </c>
      <c r="DA19" s="83">
        <f t="shared" si="82"/>
        <v>0</v>
      </c>
      <c r="DB19" s="83"/>
      <c r="DC19" s="83"/>
      <c r="DD19" s="83"/>
      <c r="DE19" s="83"/>
      <c r="DF19" s="83"/>
      <c r="DG19" s="79">
        <f t="shared" si="46"/>
        <v>0</v>
      </c>
      <c r="DH19" s="83">
        <f t="shared" si="83"/>
        <v>0</v>
      </c>
      <c r="DI19" s="83"/>
      <c r="DJ19" s="83"/>
      <c r="DK19" s="83">
        <v>0</v>
      </c>
      <c r="DL19" s="83"/>
      <c r="DM19" s="83"/>
      <c r="DN19" s="79">
        <f t="shared" si="48"/>
        <v>0</v>
      </c>
      <c r="DO19" s="83">
        <f t="shared" si="84"/>
        <v>0</v>
      </c>
      <c r="DP19" s="83"/>
      <c r="DQ19" s="83"/>
      <c r="DR19" s="83">
        <v>0</v>
      </c>
      <c r="DS19" s="83">
        <v>0</v>
      </c>
      <c r="DT19" s="83"/>
      <c r="DU19" s="91">
        <f t="shared" si="50"/>
        <v>0</v>
      </c>
      <c r="DV19" s="83">
        <f t="shared" si="85"/>
        <v>17</v>
      </c>
      <c r="DW19" s="83"/>
      <c r="DX19" s="83"/>
      <c r="DY19" s="83">
        <v>0</v>
      </c>
      <c r="DZ19" s="83">
        <v>17</v>
      </c>
      <c r="EA19" s="83"/>
      <c r="EB19" s="91">
        <f t="shared" si="52"/>
        <v>23.61111111111111</v>
      </c>
      <c r="EC19" s="83">
        <f t="shared" si="86"/>
        <v>17</v>
      </c>
      <c r="ED19" s="83"/>
      <c r="EE19" s="83"/>
      <c r="EF19" s="83">
        <v>0</v>
      </c>
      <c r="EG19" s="83">
        <v>17</v>
      </c>
      <c r="EH19" s="83"/>
      <c r="EI19" s="91">
        <f t="shared" si="54"/>
        <v>23.61111111111111</v>
      </c>
      <c r="EJ19" s="83">
        <f t="shared" si="87"/>
        <v>72</v>
      </c>
      <c r="EK19" s="83"/>
      <c r="EL19" s="83"/>
      <c r="EM19" s="83">
        <v>0</v>
      </c>
      <c r="EN19" s="83">
        <v>72</v>
      </c>
      <c r="EO19" s="83"/>
      <c r="EP19" s="91">
        <f t="shared" si="71"/>
        <v>100</v>
      </c>
      <c r="EQ19" s="83">
        <f t="shared" si="88"/>
        <v>17.49</v>
      </c>
      <c r="ER19" s="83"/>
      <c r="ES19" s="83"/>
      <c r="ET19" s="83"/>
      <c r="EU19" s="83">
        <v>17.49</v>
      </c>
      <c r="EV19" s="83"/>
      <c r="EW19" s="83">
        <f t="shared" si="89"/>
        <v>0</v>
      </c>
      <c r="EX19" s="83"/>
      <c r="EY19" s="83"/>
      <c r="EZ19" s="83">
        <v>0</v>
      </c>
      <c r="FA19" s="83">
        <v>0</v>
      </c>
      <c r="FB19" s="83"/>
      <c r="FC19" s="91">
        <f t="shared" si="57"/>
        <v>0</v>
      </c>
      <c r="FD19" s="83">
        <f t="shared" si="90"/>
        <v>9.83</v>
      </c>
      <c r="FE19" s="83"/>
      <c r="FF19" s="83"/>
      <c r="FG19" s="83">
        <v>0</v>
      </c>
      <c r="FH19" s="83">
        <v>9.83</v>
      </c>
      <c r="FI19" s="83"/>
      <c r="FJ19" s="91">
        <f t="shared" si="59"/>
        <v>56.20354488279017</v>
      </c>
      <c r="FK19" s="83">
        <f>FM19+FN19+FO19+FP19</f>
        <v>17.49</v>
      </c>
      <c r="FL19" s="83"/>
      <c r="FM19" s="83"/>
      <c r="FN19" s="83">
        <v>0</v>
      </c>
      <c r="FO19" s="83">
        <v>17.49</v>
      </c>
      <c r="FP19" s="83"/>
      <c r="FQ19" s="91">
        <f t="shared" si="72"/>
        <v>100</v>
      </c>
      <c r="FR19" s="83">
        <f>FT19+FU19+FV19+FW19</f>
        <v>17.49</v>
      </c>
      <c r="FS19" s="83"/>
      <c r="FT19" s="83"/>
      <c r="FU19" s="83">
        <v>0</v>
      </c>
      <c r="FV19" s="83">
        <v>17.49</v>
      </c>
      <c r="FW19" s="83"/>
      <c r="FX19" s="91">
        <f t="shared" si="62"/>
        <v>100</v>
      </c>
      <c r="FY19" s="147">
        <v>0</v>
      </c>
      <c r="FZ19" s="85">
        <f>GB19+GC19+GD19+GE19</f>
        <v>28.7</v>
      </c>
      <c r="GA19" s="83"/>
      <c r="GB19" s="83"/>
      <c r="GC19" s="83"/>
      <c r="GD19" s="83">
        <v>28.7</v>
      </c>
      <c r="GE19" s="83"/>
      <c r="GF19" s="85">
        <f>GH19+GI19+GJ19+GK19</f>
        <v>0</v>
      </c>
      <c r="GG19" s="83"/>
      <c r="GH19" s="83"/>
      <c r="GI19" s="83">
        <v>0</v>
      </c>
      <c r="GJ19" s="83">
        <v>0</v>
      </c>
      <c r="GK19" s="83"/>
      <c r="GL19" s="87">
        <f>GF19/FZ19*100</f>
        <v>0</v>
      </c>
      <c r="GM19" s="85">
        <f>GO19+GP19+GQ19+GR19</f>
        <v>9.83</v>
      </c>
      <c r="GN19" s="83"/>
      <c r="GO19" s="83"/>
      <c r="GP19" s="83">
        <v>0</v>
      </c>
      <c r="GQ19" s="83">
        <v>9.83</v>
      </c>
      <c r="GR19" s="83"/>
      <c r="GS19" s="87">
        <f>GM19/FZ19*100</f>
        <v>34.25087108013937</v>
      </c>
      <c r="GT19" s="85">
        <f>GV19+GW19+GX19+GY19</f>
        <v>17.49</v>
      </c>
      <c r="GU19" s="83"/>
      <c r="GV19" s="83"/>
      <c r="GW19" s="83">
        <v>0</v>
      </c>
      <c r="GX19" s="83">
        <v>17.49</v>
      </c>
      <c r="GY19" s="83"/>
      <c r="GZ19" s="87">
        <f>GT19/FZ19*100</f>
        <v>60.94076655052264</v>
      </c>
      <c r="HA19" s="85">
        <f>HC19+HD19+HE19+HF19</f>
        <v>0</v>
      </c>
      <c r="HB19" s="83"/>
      <c r="HC19" s="83"/>
      <c r="HD19" s="83">
        <v>0</v>
      </c>
      <c r="HE19" s="83">
        <v>0</v>
      </c>
      <c r="HF19" s="83"/>
      <c r="HG19" s="87">
        <f>HA19/FZ19*100</f>
        <v>0</v>
      </c>
      <c r="HH19" s="85">
        <f>HJ19+HK19+HL19+HM19</f>
        <v>0</v>
      </c>
      <c r="HI19" s="83"/>
      <c r="HJ19" s="83"/>
      <c r="HK19" s="83">
        <v>0</v>
      </c>
      <c r="HL19" s="83">
        <v>0</v>
      </c>
      <c r="HM19" s="83"/>
      <c r="HN19" s="14">
        <f t="shared" si="68"/>
        <v>0</v>
      </c>
      <c r="HO19" s="85">
        <f>HQ19+HR19+HS19+HT19</f>
        <v>28.7</v>
      </c>
      <c r="HP19" s="83"/>
      <c r="HQ19" s="83"/>
      <c r="HR19" s="83">
        <v>0</v>
      </c>
      <c r="HS19" s="83">
        <v>28.7</v>
      </c>
      <c r="HT19" s="83"/>
      <c r="HU19" s="14">
        <f>HO19/FZ19*100</f>
        <v>100</v>
      </c>
    </row>
    <row r="20" spans="2:229" s="8" customFormat="1" ht="36" customHeight="1">
      <c r="B20" s="130" t="s">
        <v>0</v>
      </c>
      <c r="C20" s="130" t="s">
        <v>1</v>
      </c>
      <c r="D20" s="124" t="s">
        <v>46</v>
      </c>
      <c r="E20" s="119" t="s">
        <v>28</v>
      </c>
      <c r="F20" s="119"/>
      <c r="G20" s="119"/>
      <c r="H20" s="119"/>
      <c r="I20" s="119"/>
      <c r="J20" s="124" t="s">
        <v>48</v>
      </c>
      <c r="K20" s="119" t="s">
        <v>28</v>
      </c>
      <c r="L20" s="119"/>
      <c r="M20" s="119"/>
      <c r="N20" s="119"/>
      <c r="O20" s="119"/>
      <c r="P20" s="124" t="s">
        <v>47</v>
      </c>
      <c r="Q20" s="124" t="s">
        <v>54</v>
      </c>
      <c r="R20" s="119" t="s">
        <v>28</v>
      </c>
      <c r="S20" s="119"/>
      <c r="T20" s="119"/>
      <c r="U20" s="119"/>
      <c r="V20" s="119"/>
      <c r="W20" s="124" t="s">
        <v>55</v>
      </c>
      <c r="X20" s="124" t="s">
        <v>56</v>
      </c>
      <c r="Y20" s="119" t="s">
        <v>28</v>
      </c>
      <c r="Z20" s="119"/>
      <c r="AA20" s="119"/>
      <c r="AB20" s="119"/>
      <c r="AC20" s="119"/>
      <c r="AD20" s="124" t="s">
        <v>57</v>
      </c>
      <c r="AE20" s="120" t="s">
        <v>46</v>
      </c>
      <c r="AF20" s="120" t="s">
        <v>28</v>
      </c>
      <c r="AG20" s="120"/>
      <c r="AH20" s="120"/>
      <c r="AI20" s="120"/>
      <c r="AJ20" s="120"/>
      <c r="AK20" s="120" t="s">
        <v>48</v>
      </c>
      <c r="AL20" s="120" t="s">
        <v>28</v>
      </c>
      <c r="AM20" s="120"/>
      <c r="AN20" s="120"/>
      <c r="AO20" s="120"/>
      <c r="AP20" s="120"/>
      <c r="AQ20" s="120" t="s">
        <v>47</v>
      </c>
      <c r="AR20" s="120" t="s">
        <v>54</v>
      </c>
      <c r="AS20" s="120" t="s">
        <v>28</v>
      </c>
      <c r="AT20" s="120"/>
      <c r="AU20" s="120"/>
      <c r="AV20" s="120"/>
      <c r="AW20" s="120"/>
      <c r="AX20" s="120" t="s">
        <v>55</v>
      </c>
      <c r="AY20" s="120" t="s">
        <v>58</v>
      </c>
      <c r="AZ20" s="120" t="s">
        <v>28</v>
      </c>
      <c r="BA20" s="120"/>
      <c r="BB20" s="120"/>
      <c r="BC20" s="120"/>
      <c r="BD20" s="120"/>
      <c r="BE20" s="120" t="s">
        <v>59</v>
      </c>
      <c r="BF20" s="124" t="s">
        <v>60</v>
      </c>
      <c r="BG20" s="119" t="s">
        <v>28</v>
      </c>
      <c r="BH20" s="119"/>
      <c r="BI20" s="119"/>
      <c r="BJ20" s="119"/>
      <c r="BK20" s="119"/>
      <c r="BL20" s="124" t="s">
        <v>62</v>
      </c>
      <c r="BM20" s="119" t="s">
        <v>28</v>
      </c>
      <c r="BN20" s="119"/>
      <c r="BO20" s="119"/>
      <c r="BP20" s="119"/>
      <c r="BQ20" s="119"/>
      <c r="BR20" s="124" t="s">
        <v>63</v>
      </c>
      <c r="BS20" s="124" t="s">
        <v>65</v>
      </c>
      <c r="BT20" s="119" t="s">
        <v>28</v>
      </c>
      <c r="BU20" s="119"/>
      <c r="BV20" s="119"/>
      <c r="BW20" s="119"/>
      <c r="BX20" s="119"/>
      <c r="BY20" s="124" t="s">
        <v>66</v>
      </c>
      <c r="BZ20" s="124" t="s">
        <v>67</v>
      </c>
      <c r="CA20" s="119" t="s">
        <v>28</v>
      </c>
      <c r="CB20" s="119"/>
      <c r="CC20" s="119"/>
      <c r="CD20" s="119"/>
      <c r="CE20" s="119"/>
      <c r="CF20" s="124" t="s">
        <v>68</v>
      </c>
      <c r="CG20" s="120" t="s">
        <v>69</v>
      </c>
      <c r="CH20" s="120" t="s">
        <v>28</v>
      </c>
      <c r="CI20" s="120"/>
      <c r="CJ20" s="120"/>
      <c r="CK20" s="120"/>
      <c r="CL20" s="120"/>
      <c r="CM20" s="120" t="s">
        <v>70</v>
      </c>
      <c r="CN20" s="120" t="s">
        <v>73</v>
      </c>
      <c r="CO20" s="120" t="s">
        <v>28</v>
      </c>
      <c r="CP20" s="120"/>
      <c r="CQ20" s="120"/>
      <c r="CR20" s="120"/>
      <c r="CS20" s="120"/>
      <c r="CT20" s="120" t="s">
        <v>62</v>
      </c>
      <c r="CU20" s="120" t="s">
        <v>28</v>
      </c>
      <c r="CV20" s="120"/>
      <c r="CW20" s="120"/>
      <c r="CX20" s="120"/>
      <c r="CY20" s="120"/>
      <c r="CZ20" s="120" t="s">
        <v>63</v>
      </c>
      <c r="DA20" s="120" t="s">
        <v>65</v>
      </c>
      <c r="DB20" s="120" t="s">
        <v>28</v>
      </c>
      <c r="DC20" s="120"/>
      <c r="DD20" s="120"/>
      <c r="DE20" s="120"/>
      <c r="DF20" s="120"/>
      <c r="DG20" s="120" t="s">
        <v>66</v>
      </c>
      <c r="DH20" s="120" t="s">
        <v>67</v>
      </c>
      <c r="DI20" s="120" t="s">
        <v>28</v>
      </c>
      <c r="DJ20" s="120"/>
      <c r="DK20" s="120"/>
      <c r="DL20" s="120"/>
      <c r="DM20" s="120"/>
      <c r="DN20" s="120" t="s">
        <v>68</v>
      </c>
      <c r="DO20" s="120" t="s">
        <v>75</v>
      </c>
      <c r="DP20" s="120" t="s">
        <v>28</v>
      </c>
      <c r="DQ20" s="120"/>
      <c r="DR20" s="120"/>
      <c r="DS20" s="120"/>
      <c r="DT20" s="120"/>
      <c r="DU20" s="120" t="s">
        <v>76</v>
      </c>
      <c r="DV20" s="120" t="s">
        <v>77</v>
      </c>
      <c r="DW20" s="120" t="s">
        <v>28</v>
      </c>
      <c r="DX20" s="120"/>
      <c r="DY20" s="120"/>
      <c r="DZ20" s="120"/>
      <c r="EA20" s="120"/>
      <c r="EB20" s="120" t="s">
        <v>78</v>
      </c>
      <c r="EC20" s="120" t="s">
        <v>79</v>
      </c>
      <c r="ED20" s="120" t="s">
        <v>28</v>
      </c>
      <c r="EE20" s="120"/>
      <c r="EF20" s="120"/>
      <c r="EG20" s="120"/>
      <c r="EH20" s="120"/>
      <c r="EI20" s="120" t="s">
        <v>80</v>
      </c>
      <c r="EJ20" s="120" t="s">
        <v>82</v>
      </c>
      <c r="EK20" s="120" t="s">
        <v>28</v>
      </c>
      <c r="EL20" s="120"/>
      <c r="EM20" s="120"/>
      <c r="EN20" s="120"/>
      <c r="EO20" s="120"/>
      <c r="EP20" s="120" t="s">
        <v>83</v>
      </c>
      <c r="EQ20" s="120" t="s">
        <v>89</v>
      </c>
      <c r="ER20" s="120" t="s">
        <v>28</v>
      </c>
      <c r="ES20" s="120"/>
      <c r="ET20" s="120"/>
      <c r="EU20" s="120"/>
      <c r="EV20" s="120"/>
      <c r="EW20" s="120" t="s">
        <v>93</v>
      </c>
      <c r="EX20" s="120" t="s">
        <v>28</v>
      </c>
      <c r="EY20" s="120"/>
      <c r="EZ20" s="120"/>
      <c r="FA20" s="120"/>
      <c r="FB20" s="120"/>
      <c r="FC20" s="120" t="s">
        <v>92</v>
      </c>
      <c r="FD20" s="120" t="s">
        <v>101</v>
      </c>
      <c r="FE20" s="120" t="s">
        <v>28</v>
      </c>
      <c r="FF20" s="120"/>
      <c r="FG20" s="120"/>
      <c r="FH20" s="120"/>
      <c r="FI20" s="120"/>
      <c r="FJ20" s="120" t="s">
        <v>92</v>
      </c>
      <c r="FK20" s="120" t="s">
        <v>102</v>
      </c>
      <c r="FL20" s="120" t="s">
        <v>28</v>
      </c>
      <c r="FM20" s="120"/>
      <c r="FN20" s="120"/>
      <c r="FO20" s="120"/>
      <c r="FP20" s="120"/>
      <c r="FQ20" s="120" t="s">
        <v>92</v>
      </c>
      <c r="FR20" s="120" t="s">
        <v>104</v>
      </c>
      <c r="FS20" s="120" t="s">
        <v>28</v>
      </c>
      <c r="FT20" s="120"/>
      <c r="FU20" s="120"/>
      <c r="FV20" s="120"/>
      <c r="FW20" s="120"/>
      <c r="FX20" s="120" t="s">
        <v>92</v>
      </c>
      <c r="FY20" s="144" t="s">
        <v>116</v>
      </c>
      <c r="FZ20" s="120" t="s">
        <v>108</v>
      </c>
      <c r="GA20" s="119" t="s">
        <v>28</v>
      </c>
      <c r="GB20" s="119"/>
      <c r="GC20" s="119"/>
      <c r="GD20" s="119"/>
      <c r="GE20" s="119"/>
      <c r="GF20" s="120" t="s">
        <v>91</v>
      </c>
      <c r="GG20" s="119" t="s">
        <v>28</v>
      </c>
      <c r="GH20" s="119"/>
      <c r="GI20" s="119"/>
      <c r="GJ20" s="119"/>
      <c r="GK20" s="119"/>
      <c r="GL20" s="120" t="s">
        <v>90</v>
      </c>
      <c r="GM20" s="120" t="s">
        <v>101</v>
      </c>
      <c r="GN20" s="119" t="s">
        <v>28</v>
      </c>
      <c r="GO20" s="119"/>
      <c r="GP20" s="119"/>
      <c r="GQ20" s="119"/>
      <c r="GR20" s="119"/>
      <c r="GS20" s="120" t="s">
        <v>90</v>
      </c>
      <c r="GT20" s="120" t="s">
        <v>103</v>
      </c>
      <c r="GU20" s="119" t="s">
        <v>28</v>
      </c>
      <c r="GV20" s="119"/>
      <c r="GW20" s="119"/>
      <c r="GX20" s="119"/>
      <c r="GY20" s="119"/>
      <c r="GZ20" s="120" t="s">
        <v>90</v>
      </c>
      <c r="HA20" s="120" t="s">
        <v>110</v>
      </c>
      <c r="HB20" s="119" t="s">
        <v>28</v>
      </c>
      <c r="HC20" s="119"/>
      <c r="HD20" s="119"/>
      <c r="HE20" s="119"/>
      <c r="HF20" s="119"/>
      <c r="HG20" s="120" t="s">
        <v>111</v>
      </c>
      <c r="HH20" s="120" t="s">
        <v>112</v>
      </c>
      <c r="HI20" s="119" t="s">
        <v>28</v>
      </c>
      <c r="HJ20" s="119"/>
      <c r="HK20" s="119"/>
      <c r="HL20" s="119"/>
      <c r="HM20" s="119"/>
      <c r="HN20" s="120" t="s">
        <v>113</v>
      </c>
      <c r="HO20" s="120" t="s">
        <v>117</v>
      </c>
      <c r="HP20" s="119" t="s">
        <v>28</v>
      </c>
      <c r="HQ20" s="119"/>
      <c r="HR20" s="119"/>
      <c r="HS20" s="119"/>
      <c r="HT20" s="119"/>
      <c r="HU20" s="120" t="s">
        <v>118</v>
      </c>
    </row>
    <row r="21" spans="2:229" s="8" customFormat="1" ht="150" customHeight="1">
      <c r="B21" s="131"/>
      <c r="C21" s="131"/>
      <c r="D21" s="124"/>
      <c r="E21" s="7" t="s">
        <v>10</v>
      </c>
      <c r="F21" s="7" t="s">
        <v>11</v>
      </c>
      <c r="G21" s="7" t="s">
        <v>12</v>
      </c>
      <c r="H21" s="7" t="s">
        <v>13</v>
      </c>
      <c r="I21" s="7" t="s">
        <v>32</v>
      </c>
      <c r="J21" s="124"/>
      <c r="K21" s="7" t="s">
        <v>10</v>
      </c>
      <c r="L21" s="7" t="s">
        <v>11</v>
      </c>
      <c r="M21" s="7" t="s">
        <v>12</v>
      </c>
      <c r="N21" s="7" t="s">
        <v>13</v>
      </c>
      <c r="O21" s="7" t="s">
        <v>32</v>
      </c>
      <c r="P21" s="124"/>
      <c r="Q21" s="124"/>
      <c r="R21" s="7" t="s">
        <v>10</v>
      </c>
      <c r="S21" s="7" t="s">
        <v>11</v>
      </c>
      <c r="T21" s="7" t="s">
        <v>12</v>
      </c>
      <c r="U21" s="7" t="s">
        <v>13</v>
      </c>
      <c r="V21" s="7" t="s">
        <v>32</v>
      </c>
      <c r="W21" s="124"/>
      <c r="X21" s="124"/>
      <c r="Y21" s="7" t="s">
        <v>10</v>
      </c>
      <c r="Z21" s="7" t="s">
        <v>11</v>
      </c>
      <c r="AA21" s="7" t="s">
        <v>12</v>
      </c>
      <c r="AB21" s="7" t="s">
        <v>53</v>
      </c>
      <c r="AC21" s="7" t="s">
        <v>51</v>
      </c>
      <c r="AD21" s="124"/>
      <c r="AE21" s="120"/>
      <c r="AF21" s="115" t="s">
        <v>10</v>
      </c>
      <c r="AG21" s="115" t="s">
        <v>11</v>
      </c>
      <c r="AH21" s="115" t="s">
        <v>12</v>
      </c>
      <c r="AI21" s="115" t="s">
        <v>13</v>
      </c>
      <c r="AJ21" s="115" t="s">
        <v>32</v>
      </c>
      <c r="AK21" s="120"/>
      <c r="AL21" s="115" t="s">
        <v>10</v>
      </c>
      <c r="AM21" s="115" t="s">
        <v>11</v>
      </c>
      <c r="AN21" s="115" t="s">
        <v>12</v>
      </c>
      <c r="AO21" s="115" t="s">
        <v>13</v>
      </c>
      <c r="AP21" s="115" t="s">
        <v>32</v>
      </c>
      <c r="AQ21" s="120"/>
      <c r="AR21" s="120"/>
      <c r="AS21" s="115" t="s">
        <v>10</v>
      </c>
      <c r="AT21" s="115" t="s">
        <v>11</v>
      </c>
      <c r="AU21" s="115" t="s">
        <v>12</v>
      </c>
      <c r="AV21" s="115" t="s">
        <v>13</v>
      </c>
      <c r="AW21" s="115" t="s">
        <v>32</v>
      </c>
      <c r="AX21" s="120"/>
      <c r="AY21" s="120"/>
      <c r="AZ21" s="115" t="s">
        <v>10</v>
      </c>
      <c r="BA21" s="115" t="s">
        <v>11</v>
      </c>
      <c r="BB21" s="115" t="s">
        <v>12</v>
      </c>
      <c r="BC21" s="115" t="s">
        <v>53</v>
      </c>
      <c r="BD21" s="115" t="s">
        <v>51</v>
      </c>
      <c r="BE21" s="120"/>
      <c r="BF21" s="124"/>
      <c r="BG21" s="7" t="s">
        <v>10</v>
      </c>
      <c r="BH21" s="7" t="s">
        <v>11</v>
      </c>
      <c r="BI21" s="7" t="s">
        <v>12</v>
      </c>
      <c r="BJ21" s="7" t="s">
        <v>53</v>
      </c>
      <c r="BK21" s="7" t="s">
        <v>51</v>
      </c>
      <c r="BL21" s="124"/>
      <c r="BM21" s="7" t="s">
        <v>10</v>
      </c>
      <c r="BN21" s="7" t="s">
        <v>11</v>
      </c>
      <c r="BO21" s="7" t="s">
        <v>12</v>
      </c>
      <c r="BP21" s="7" t="s">
        <v>53</v>
      </c>
      <c r="BQ21" s="7" t="s">
        <v>51</v>
      </c>
      <c r="BR21" s="124"/>
      <c r="BS21" s="124"/>
      <c r="BT21" s="7" t="s">
        <v>10</v>
      </c>
      <c r="BU21" s="7" t="s">
        <v>11</v>
      </c>
      <c r="BV21" s="7" t="s">
        <v>12</v>
      </c>
      <c r="BW21" s="7" t="s">
        <v>53</v>
      </c>
      <c r="BX21" s="7" t="s">
        <v>51</v>
      </c>
      <c r="BY21" s="124"/>
      <c r="BZ21" s="124"/>
      <c r="CA21" s="7" t="s">
        <v>10</v>
      </c>
      <c r="CB21" s="7" t="s">
        <v>11</v>
      </c>
      <c r="CC21" s="7" t="s">
        <v>12</v>
      </c>
      <c r="CD21" s="7" t="s">
        <v>53</v>
      </c>
      <c r="CE21" s="7" t="s">
        <v>51</v>
      </c>
      <c r="CF21" s="124"/>
      <c r="CG21" s="120"/>
      <c r="CH21" s="115" t="s">
        <v>10</v>
      </c>
      <c r="CI21" s="115" t="s">
        <v>11</v>
      </c>
      <c r="CJ21" s="115" t="s">
        <v>12</v>
      </c>
      <c r="CK21" s="115" t="s">
        <v>53</v>
      </c>
      <c r="CL21" s="115" t="s">
        <v>51</v>
      </c>
      <c r="CM21" s="120"/>
      <c r="CN21" s="120"/>
      <c r="CO21" s="115" t="s">
        <v>10</v>
      </c>
      <c r="CP21" s="115" t="s">
        <v>11</v>
      </c>
      <c r="CQ21" s="115" t="s">
        <v>12</v>
      </c>
      <c r="CR21" s="115" t="s">
        <v>53</v>
      </c>
      <c r="CS21" s="115" t="s">
        <v>51</v>
      </c>
      <c r="CT21" s="120"/>
      <c r="CU21" s="115" t="s">
        <v>10</v>
      </c>
      <c r="CV21" s="115" t="s">
        <v>11</v>
      </c>
      <c r="CW21" s="115" t="s">
        <v>12</v>
      </c>
      <c r="CX21" s="115" t="s">
        <v>53</v>
      </c>
      <c r="CY21" s="115" t="s">
        <v>51</v>
      </c>
      <c r="CZ21" s="120"/>
      <c r="DA21" s="120"/>
      <c r="DB21" s="115" t="s">
        <v>10</v>
      </c>
      <c r="DC21" s="115" t="s">
        <v>11</v>
      </c>
      <c r="DD21" s="115" t="s">
        <v>12</v>
      </c>
      <c r="DE21" s="115" t="s">
        <v>53</v>
      </c>
      <c r="DF21" s="115" t="s">
        <v>51</v>
      </c>
      <c r="DG21" s="120"/>
      <c r="DH21" s="120"/>
      <c r="DI21" s="115" t="s">
        <v>10</v>
      </c>
      <c r="DJ21" s="115" t="s">
        <v>11</v>
      </c>
      <c r="DK21" s="115" t="s">
        <v>12</v>
      </c>
      <c r="DL21" s="115" t="s">
        <v>53</v>
      </c>
      <c r="DM21" s="115" t="s">
        <v>51</v>
      </c>
      <c r="DN21" s="120"/>
      <c r="DO21" s="120"/>
      <c r="DP21" s="115" t="s">
        <v>10</v>
      </c>
      <c r="DQ21" s="115" t="s">
        <v>11</v>
      </c>
      <c r="DR21" s="115" t="s">
        <v>12</v>
      </c>
      <c r="DS21" s="115" t="s">
        <v>53</v>
      </c>
      <c r="DT21" s="115" t="s">
        <v>51</v>
      </c>
      <c r="DU21" s="120"/>
      <c r="DV21" s="120"/>
      <c r="DW21" s="115" t="s">
        <v>10</v>
      </c>
      <c r="DX21" s="115" t="s">
        <v>11</v>
      </c>
      <c r="DY21" s="115" t="s">
        <v>12</v>
      </c>
      <c r="DZ21" s="115" t="s">
        <v>53</v>
      </c>
      <c r="EA21" s="115" t="s">
        <v>51</v>
      </c>
      <c r="EB21" s="120"/>
      <c r="EC21" s="120"/>
      <c r="ED21" s="115" t="s">
        <v>10</v>
      </c>
      <c r="EE21" s="115" t="s">
        <v>11</v>
      </c>
      <c r="EF21" s="115" t="s">
        <v>12</v>
      </c>
      <c r="EG21" s="115" t="s">
        <v>53</v>
      </c>
      <c r="EH21" s="115" t="s">
        <v>51</v>
      </c>
      <c r="EI21" s="120"/>
      <c r="EJ21" s="120"/>
      <c r="EK21" s="115" t="s">
        <v>10</v>
      </c>
      <c r="EL21" s="115" t="s">
        <v>11</v>
      </c>
      <c r="EM21" s="115" t="s">
        <v>12</v>
      </c>
      <c r="EN21" s="115" t="s">
        <v>53</v>
      </c>
      <c r="EO21" s="115" t="s">
        <v>51</v>
      </c>
      <c r="EP21" s="120"/>
      <c r="EQ21" s="120"/>
      <c r="ER21" s="115" t="s">
        <v>10</v>
      </c>
      <c r="ES21" s="115" t="s">
        <v>11</v>
      </c>
      <c r="ET21" s="115" t="s">
        <v>12</v>
      </c>
      <c r="EU21" s="115" t="s">
        <v>53</v>
      </c>
      <c r="EV21" s="115" t="s">
        <v>51</v>
      </c>
      <c r="EW21" s="120"/>
      <c r="EX21" s="115" t="s">
        <v>10</v>
      </c>
      <c r="EY21" s="115" t="s">
        <v>11</v>
      </c>
      <c r="EZ21" s="115" t="s">
        <v>12</v>
      </c>
      <c r="FA21" s="115" t="s">
        <v>53</v>
      </c>
      <c r="FB21" s="115" t="s">
        <v>51</v>
      </c>
      <c r="FC21" s="120"/>
      <c r="FD21" s="120"/>
      <c r="FE21" s="115" t="s">
        <v>10</v>
      </c>
      <c r="FF21" s="115" t="s">
        <v>11</v>
      </c>
      <c r="FG21" s="115" t="s">
        <v>12</v>
      </c>
      <c r="FH21" s="115" t="s">
        <v>53</v>
      </c>
      <c r="FI21" s="115" t="s">
        <v>51</v>
      </c>
      <c r="FJ21" s="120"/>
      <c r="FK21" s="120"/>
      <c r="FL21" s="115" t="s">
        <v>10</v>
      </c>
      <c r="FM21" s="115" t="s">
        <v>11</v>
      </c>
      <c r="FN21" s="115" t="s">
        <v>12</v>
      </c>
      <c r="FO21" s="115" t="s">
        <v>53</v>
      </c>
      <c r="FP21" s="115" t="s">
        <v>51</v>
      </c>
      <c r="FQ21" s="120"/>
      <c r="FR21" s="120"/>
      <c r="FS21" s="115" t="s">
        <v>10</v>
      </c>
      <c r="FT21" s="115" t="s">
        <v>11</v>
      </c>
      <c r="FU21" s="115" t="s">
        <v>12</v>
      </c>
      <c r="FV21" s="115" t="s">
        <v>53</v>
      </c>
      <c r="FW21" s="115" t="s">
        <v>51</v>
      </c>
      <c r="FX21" s="120"/>
      <c r="FY21" s="145"/>
      <c r="FZ21" s="120"/>
      <c r="GA21" s="7" t="s">
        <v>10</v>
      </c>
      <c r="GB21" s="7" t="s">
        <v>11</v>
      </c>
      <c r="GC21" s="7" t="s">
        <v>99</v>
      </c>
      <c r="GD21" s="7" t="s">
        <v>53</v>
      </c>
      <c r="GE21" s="7" t="s">
        <v>51</v>
      </c>
      <c r="GF21" s="120"/>
      <c r="GG21" s="7" t="s">
        <v>10</v>
      </c>
      <c r="GH21" s="7" t="s">
        <v>11</v>
      </c>
      <c r="GI21" s="7" t="s">
        <v>100</v>
      </c>
      <c r="GJ21" s="7" t="s">
        <v>53</v>
      </c>
      <c r="GK21" s="7" t="s">
        <v>51</v>
      </c>
      <c r="GL21" s="120"/>
      <c r="GM21" s="120"/>
      <c r="GN21" s="7" t="s">
        <v>10</v>
      </c>
      <c r="GO21" s="7" t="s">
        <v>11</v>
      </c>
      <c r="GP21" s="7" t="s">
        <v>100</v>
      </c>
      <c r="GQ21" s="7" t="s">
        <v>53</v>
      </c>
      <c r="GR21" s="7" t="s">
        <v>51</v>
      </c>
      <c r="GS21" s="120"/>
      <c r="GT21" s="120"/>
      <c r="GU21" s="7" t="s">
        <v>10</v>
      </c>
      <c r="GV21" s="7" t="s">
        <v>11</v>
      </c>
      <c r="GW21" s="7" t="s">
        <v>100</v>
      </c>
      <c r="GX21" s="7" t="s">
        <v>53</v>
      </c>
      <c r="GY21" s="7" t="s">
        <v>51</v>
      </c>
      <c r="GZ21" s="120"/>
      <c r="HA21" s="120"/>
      <c r="HB21" s="7" t="s">
        <v>10</v>
      </c>
      <c r="HC21" s="7" t="s">
        <v>11</v>
      </c>
      <c r="HD21" s="7" t="s">
        <v>100</v>
      </c>
      <c r="HE21" s="7" t="s">
        <v>53</v>
      </c>
      <c r="HF21" s="7" t="s">
        <v>51</v>
      </c>
      <c r="HG21" s="120"/>
      <c r="HH21" s="120"/>
      <c r="HI21" s="7" t="s">
        <v>10</v>
      </c>
      <c r="HJ21" s="7" t="s">
        <v>11</v>
      </c>
      <c r="HK21" s="7" t="s">
        <v>100</v>
      </c>
      <c r="HL21" s="7" t="s">
        <v>53</v>
      </c>
      <c r="HM21" s="7" t="s">
        <v>51</v>
      </c>
      <c r="HN21" s="120"/>
      <c r="HO21" s="120"/>
      <c r="HP21" s="7" t="s">
        <v>10</v>
      </c>
      <c r="HQ21" s="7" t="s">
        <v>11</v>
      </c>
      <c r="HR21" s="7" t="s">
        <v>100</v>
      </c>
      <c r="HS21" s="7" t="s">
        <v>53</v>
      </c>
      <c r="HT21" s="7" t="s">
        <v>51</v>
      </c>
      <c r="HU21" s="120"/>
    </row>
    <row r="22" spans="2:229" s="16" customFormat="1" ht="38.25" customHeight="1">
      <c r="B22" s="125" t="s">
        <v>5</v>
      </c>
      <c r="C22" s="125"/>
      <c r="D22" s="13">
        <f aca="true" t="shared" si="108" ref="D22:O22">SUM(D23:D35)</f>
        <v>279</v>
      </c>
      <c r="E22" s="13">
        <f t="shared" si="108"/>
        <v>0</v>
      </c>
      <c r="F22" s="13">
        <f t="shared" si="108"/>
        <v>0</v>
      </c>
      <c r="G22" s="13">
        <f t="shared" si="108"/>
        <v>279</v>
      </c>
      <c r="H22" s="13">
        <f t="shared" si="108"/>
        <v>0</v>
      </c>
      <c r="I22" s="13">
        <f t="shared" si="108"/>
        <v>0</v>
      </c>
      <c r="J22" s="13">
        <f t="shared" si="108"/>
        <v>15.6</v>
      </c>
      <c r="K22" s="13">
        <f t="shared" si="108"/>
        <v>0</v>
      </c>
      <c r="L22" s="13">
        <f t="shared" si="108"/>
        <v>0</v>
      </c>
      <c r="M22" s="13">
        <f t="shared" si="108"/>
        <v>15.6</v>
      </c>
      <c r="N22" s="13">
        <f t="shared" si="108"/>
        <v>0</v>
      </c>
      <c r="O22" s="13">
        <f t="shared" si="108"/>
        <v>0</v>
      </c>
      <c r="P22" s="14">
        <f>J22/D22*100</f>
        <v>5.591397849462366</v>
      </c>
      <c r="Q22" s="13">
        <f aca="true" t="shared" si="109" ref="Q22:V22">SUM(Q23:Q35)</f>
        <v>19.6</v>
      </c>
      <c r="R22" s="13">
        <f t="shared" si="109"/>
        <v>0</v>
      </c>
      <c r="S22" s="13">
        <f t="shared" si="109"/>
        <v>0</v>
      </c>
      <c r="T22" s="13">
        <f t="shared" si="109"/>
        <v>19.6</v>
      </c>
      <c r="U22" s="13">
        <f t="shared" si="109"/>
        <v>0</v>
      </c>
      <c r="V22" s="13">
        <f t="shared" si="109"/>
        <v>0</v>
      </c>
      <c r="W22" s="14">
        <f aca="true" t="shared" si="110" ref="W22:W35">Q22/D22*100</f>
        <v>7.025089605734768</v>
      </c>
      <c r="X22" s="13">
        <f aca="true" t="shared" si="111" ref="X22:AC22">SUM(X23:X35)</f>
        <v>34.4</v>
      </c>
      <c r="Y22" s="13">
        <f t="shared" si="111"/>
        <v>0</v>
      </c>
      <c r="Z22" s="13">
        <f t="shared" si="111"/>
        <v>0</v>
      </c>
      <c r="AA22" s="13">
        <f t="shared" si="111"/>
        <v>34.4</v>
      </c>
      <c r="AB22" s="13">
        <f t="shared" si="111"/>
        <v>0</v>
      </c>
      <c r="AC22" s="13">
        <f t="shared" si="111"/>
        <v>0</v>
      </c>
      <c r="AD22" s="14">
        <f aca="true" t="shared" si="112" ref="AD22:AD35">X22/D22*100</f>
        <v>12.329749103942651</v>
      </c>
      <c r="AE22" s="13">
        <f aca="true" t="shared" si="113" ref="AE22:AP22">SUM(AE23:AE35)</f>
        <v>180</v>
      </c>
      <c r="AF22" s="13">
        <f t="shared" si="113"/>
        <v>0</v>
      </c>
      <c r="AG22" s="13">
        <f t="shared" si="113"/>
        <v>0</v>
      </c>
      <c r="AH22" s="13">
        <f t="shared" si="113"/>
        <v>280</v>
      </c>
      <c r="AI22" s="13">
        <f t="shared" si="113"/>
        <v>0</v>
      </c>
      <c r="AJ22" s="13">
        <f t="shared" si="113"/>
        <v>0</v>
      </c>
      <c r="AK22" s="13">
        <f t="shared" si="113"/>
        <v>15.6</v>
      </c>
      <c r="AL22" s="13">
        <f t="shared" si="113"/>
        <v>0</v>
      </c>
      <c r="AM22" s="13">
        <f t="shared" si="113"/>
        <v>0</v>
      </c>
      <c r="AN22" s="13">
        <f t="shared" si="113"/>
        <v>15.6</v>
      </c>
      <c r="AO22" s="13">
        <f t="shared" si="113"/>
        <v>0</v>
      </c>
      <c r="AP22" s="13">
        <f t="shared" si="113"/>
        <v>0</v>
      </c>
      <c r="AQ22" s="14">
        <f>AK22/AE22*100</f>
        <v>8.666666666666668</v>
      </c>
      <c r="AR22" s="13">
        <f aca="true" t="shared" si="114" ref="AR22:AW22">SUM(AR23:AR35)</f>
        <v>19.6</v>
      </c>
      <c r="AS22" s="13">
        <f t="shared" si="114"/>
        <v>0</v>
      </c>
      <c r="AT22" s="13">
        <f t="shared" si="114"/>
        <v>0</v>
      </c>
      <c r="AU22" s="13">
        <f t="shared" si="114"/>
        <v>19.6</v>
      </c>
      <c r="AV22" s="13">
        <f t="shared" si="114"/>
        <v>0</v>
      </c>
      <c r="AW22" s="13">
        <f t="shared" si="114"/>
        <v>0</v>
      </c>
      <c r="AX22" s="14">
        <f aca="true" t="shared" si="115" ref="AX22:AX35">AR22/AE22*100</f>
        <v>10.88888888888889</v>
      </c>
      <c r="AY22" s="13">
        <f aca="true" t="shared" si="116" ref="AY22:BD22">SUM(AY23:AY35)</f>
        <v>117.89999999999999</v>
      </c>
      <c r="AZ22" s="13">
        <f t="shared" si="116"/>
        <v>0</v>
      </c>
      <c r="BA22" s="13">
        <f t="shared" si="116"/>
        <v>0</v>
      </c>
      <c r="BB22" s="13">
        <f t="shared" si="116"/>
        <v>117.89999999999999</v>
      </c>
      <c r="BC22" s="13">
        <f t="shared" si="116"/>
        <v>0</v>
      </c>
      <c r="BD22" s="13">
        <f t="shared" si="116"/>
        <v>0</v>
      </c>
      <c r="BE22" s="14">
        <f aca="true" t="shared" si="117" ref="BE22:BE35">AY22/AE22*100</f>
        <v>65.49999999999999</v>
      </c>
      <c r="BF22" s="10">
        <f aca="true" t="shared" si="118" ref="BF22:BQ22">SUM(BF23:BF35)</f>
        <v>573.4000000000001</v>
      </c>
      <c r="BG22" s="10">
        <f t="shared" si="118"/>
        <v>0</v>
      </c>
      <c r="BH22" s="10">
        <f t="shared" si="118"/>
        <v>0</v>
      </c>
      <c r="BI22" s="10">
        <f t="shared" si="118"/>
        <v>573.4000000000001</v>
      </c>
      <c r="BJ22" s="10">
        <f t="shared" si="118"/>
        <v>0</v>
      </c>
      <c r="BK22" s="10">
        <f t="shared" si="118"/>
        <v>0</v>
      </c>
      <c r="BL22" s="10">
        <f t="shared" si="118"/>
        <v>189.7</v>
      </c>
      <c r="BM22" s="13">
        <f t="shared" si="118"/>
        <v>0</v>
      </c>
      <c r="BN22" s="13">
        <f t="shared" si="118"/>
        <v>0</v>
      </c>
      <c r="BO22" s="13">
        <f t="shared" si="118"/>
        <v>189.7</v>
      </c>
      <c r="BP22" s="13">
        <f t="shared" si="118"/>
        <v>0</v>
      </c>
      <c r="BQ22" s="13">
        <f t="shared" si="118"/>
        <v>0</v>
      </c>
      <c r="BR22" s="14">
        <f aca="true" t="shared" si="119" ref="BR22:BR35">BL22/BF22*100</f>
        <v>33.083362399720954</v>
      </c>
      <c r="BS22" s="13">
        <f aca="true" t="shared" si="120" ref="BS22:BX22">SUM(BS23:BS35)</f>
        <v>293.8</v>
      </c>
      <c r="BT22" s="13">
        <f t="shared" si="120"/>
        <v>0</v>
      </c>
      <c r="BU22" s="13">
        <f t="shared" si="120"/>
        <v>0</v>
      </c>
      <c r="BV22" s="13">
        <f t="shared" si="120"/>
        <v>293.8</v>
      </c>
      <c r="BW22" s="13">
        <f t="shared" si="120"/>
        <v>0</v>
      </c>
      <c r="BX22" s="13">
        <f t="shared" si="120"/>
        <v>0</v>
      </c>
      <c r="BY22" s="14">
        <f aca="true" t="shared" si="121" ref="BY22:BY35">BS22/BF22*100</f>
        <v>51.23822811301011</v>
      </c>
      <c r="BZ22" s="13">
        <f aca="true" t="shared" si="122" ref="BZ22:CE22">SUM(BZ23:BZ35)</f>
        <v>301.7</v>
      </c>
      <c r="CA22" s="13">
        <f t="shared" si="122"/>
        <v>0</v>
      </c>
      <c r="CB22" s="13">
        <f t="shared" si="122"/>
        <v>0</v>
      </c>
      <c r="CC22" s="13">
        <f t="shared" si="122"/>
        <v>301.7</v>
      </c>
      <c r="CD22" s="13">
        <f t="shared" si="122"/>
        <v>0</v>
      </c>
      <c r="CE22" s="13">
        <f t="shared" si="122"/>
        <v>0</v>
      </c>
      <c r="CF22" s="14">
        <f aca="true" t="shared" si="123" ref="CF22:CF35">BZ22/BF22*100</f>
        <v>52.615974886641084</v>
      </c>
      <c r="CG22" s="31">
        <f aca="true" t="shared" si="124" ref="CG22:CL22">SUM(CG23:CG35)</f>
        <v>464</v>
      </c>
      <c r="CH22" s="54">
        <f t="shared" si="124"/>
        <v>0</v>
      </c>
      <c r="CI22" s="54">
        <f t="shared" si="124"/>
        <v>0</v>
      </c>
      <c r="CJ22" s="54">
        <f t="shared" si="124"/>
        <v>464</v>
      </c>
      <c r="CK22" s="54">
        <f t="shared" si="124"/>
        <v>0</v>
      </c>
      <c r="CL22" s="54">
        <f t="shared" si="124"/>
        <v>0</v>
      </c>
      <c r="CM22" s="99">
        <f aca="true" t="shared" si="125" ref="CM22:CM35">CG22/BF22*100</f>
        <v>80.92082316009765</v>
      </c>
      <c r="CN22" s="31">
        <f aca="true" t="shared" si="126" ref="CN22:CY22">SUM(CN23:CN35)</f>
        <v>336</v>
      </c>
      <c r="CO22" s="31">
        <f t="shared" si="126"/>
        <v>0</v>
      </c>
      <c r="CP22" s="31">
        <f t="shared" si="126"/>
        <v>0</v>
      </c>
      <c r="CQ22" s="31">
        <f t="shared" si="126"/>
        <v>336</v>
      </c>
      <c r="CR22" s="31">
        <f t="shared" si="126"/>
        <v>0</v>
      </c>
      <c r="CS22" s="31">
        <f t="shared" si="126"/>
        <v>0</v>
      </c>
      <c r="CT22" s="31">
        <f t="shared" si="126"/>
        <v>189.7</v>
      </c>
      <c r="CU22" s="54">
        <f t="shared" si="126"/>
        <v>0</v>
      </c>
      <c r="CV22" s="54">
        <f t="shared" si="126"/>
        <v>0</v>
      </c>
      <c r="CW22" s="54">
        <f t="shared" si="126"/>
        <v>189.7</v>
      </c>
      <c r="CX22" s="54">
        <f t="shared" si="126"/>
        <v>0</v>
      </c>
      <c r="CY22" s="54">
        <f t="shared" si="126"/>
        <v>0</v>
      </c>
      <c r="CZ22" s="99">
        <f aca="true" t="shared" si="127" ref="CZ22:CZ35">CT22/CN22*100</f>
        <v>56.458333333333336</v>
      </c>
      <c r="DA22" s="54">
        <f aca="true" t="shared" si="128" ref="DA22:DF22">SUM(DA23:DA35)</f>
        <v>293.8</v>
      </c>
      <c r="DB22" s="54">
        <f t="shared" si="128"/>
        <v>0</v>
      </c>
      <c r="DC22" s="54">
        <f t="shared" si="128"/>
        <v>0</v>
      </c>
      <c r="DD22" s="54">
        <f t="shared" si="128"/>
        <v>293.8</v>
      </c>
      <c r="DE22" s="54">
        <f t="shared" si="128"/>
        <v>0</v>
      </c>
      <c r="DF22" s="54">
        <f t="shared" si="128"/>
        <v>0</v>
      </c>
      <c r="DG22" s="99">
        <f aca="true" t="shared" si="129" ref="DG22:DG35">DA22/CN22*100</f>
        <v>87.44047619047619</v>
      </c>
      <c r="DH22" s="54">
        <f aca="true" t="shared" si="130" ref="DH22:DM22">SUM(DH23:DH35)</f>
        <v>301.7</v>
      </c>
      <c r="DI22" s="54">
        <f t="shared" si="130"/>
        <v>0</v>
      </c>
      <c r="DJ22" s="54">
        <f t="shared" si="130"/>
        <v>0</v>
      </c>
      <c r="DK22" s="54">
        <f t="shared" si="130"/>
        <v>301.7</v>
      </c>
      <c r="DL22" s="54">
        <f t="shared" si="130"/>
        <v>0</v>
      </c>
      <c r="DM22" s="54">
        <f t="shared" si="130"/>
        <v>0</v>
      </c>
      <c r="DN22" s="99">
        <f aca="true" t="shared" si="131" ref="DN22:DN35">DH22/CN22*100</f>
        <v>89.79166666666666</v>
      </c>
      <c r="DO22" s="31">
        <f aca="true" t="shared" si="132" ref="DO22:DT22">SUM(DO23:DO35)</f>
        <v>23.9</v>
      </c>
      <c r="DP22" s="54">
        <f t="shared" si="132"/>
        <v>0</v>
      </c>
      <c r="DQ22" s="54">
        <f t="shared" si="132"/>
        <v>0</v>
      </c>
      <c r="DR22" s="54">
        <f t="shared" si="132"/>
        <v>23.9</v>
      </c>
      <c r="DS22" s="54">
        <f t="shared" si="132"/>
        <v>0</v>
      </c>
      <c r="DT22" s="54">
        <f t="shared" si="132"/>
        <v>0</v>
      </c>
      <c r="DU22" s="99">
        <f aca="true" t="shared" si="133" ref="DU22:DU35">DO22/CN22*100</f>
        <v>7.113095238095238</v>
      </c>
      <c r="DV22" s="31">
        <f aca="true" t="shared" si="134" ref="DV22:EA22">SUM(DV23:DV35)</f>
        <v>43.4</v>
      </c>
      <c r="DW22" s="54">
        <f t="shared" si="134"/>
        <v>0</v>
      </c>
      <c r="DX22" s="54">
        <f t="shared" si="134"/>
        <v>0</v>
      </c>
      <c r="DY22" s="54">
        <f t="shared" si="134"/>
        <v>43.4</v>
      </c>
      <c r="DZ22" s="54">
        <f t="shared" si="134"/>
        <v>0</v>
      </c>
      <c r="EA22" s="54">
        <f t="shared" si="134"/>
        <v>0</v>
      </c>
      <c r="EB22" s="99">
        <f aca="true" t="shared" si="135" ref="EB22:EB35">DV22/CN22*100</f>
        <v>12.916666666666664</v>
      </c>
      <c r="EC22" s="31">
        <f aca="true" t="shared" si="136" ref="EC22:EH22">SUM(EC23:EC35)</f>
        <v>162.6</v>
      </c>
      <c r="ED22" s="54">
        <f t="shared" si="136"/>
        <v>0</v>
      </c>
      <c r="EE22" s="54">
        <f t="shared" si="136"/>
        <v>0</v>
      </c>
      <c r="EF22" s="54">
        <f t="shared" si="136"/>
        <v>162.6</v>
      </c>
      <c r="EG22" s="54">
        <f t="shared" si="136"/>
        <v>0</v>
      </c>
      <c r="EH22" s="54">
        <f t="shared" si="136"/>
        <v>0</v>
      </c>
      <c r="EI22" s="99">
        <f aca="true" t="shared" si="137" ref="EI22:EI35">EC22/CN22*100</f>
        <v>48.392857142857146</v>
      </c>
      <c r="EJ22" s="31">
        <f aca="true" t="shared" si="138" ref="EJ22:EO22">SUM(EJ23:EJ35)</f>
        <v>192.8</v>
      </c>
      <c r="EK22" s="54">
        <f t="shared" si="138"/>
        <v>0</v>
      </c>
      <c r="EL22" s="54">
        <f t="shared" si="138"/>
        <v>0</v>
      </c>
      <c r="EM22" s="54">
        <f t="shared" si="138"/>
        <v>192.8</v>
      </c>
      <c r="EN22" s="54">
        <f t="shared" si="138"/>
        <v>0</v>
      </c>
      <c r="EO22" s="54">
        <f t="shared" si="138"/>
        <v>0</v>
      </c>
      <c r="EP22" s="99">
        <f aca="true" t="shared" si="139" ref="EP22:EP35">EJ22/CN22*100</f>
        <v>57.38095238095239</v>
      </c>
      <c r="EQ22" s="31">
        <f aca="true" t="shared" si="140" ref="EQ22:FB22">SUM(EQ23:EQ35)</f>
        <v>336</v>
      </c>
      <c r="ER22" s="31">
        <f t="shared" si="140"/>
        <v>0</v>
      </c>
      <c r="ES22" s="31">
        <f t="shared" si="140"/>
        <v>0</v>
      </c>
      <c r="ET22" s="31">
        <f t="shared" si="140"/>
        <v>336</v>
      </c>
      <c r="EU22" s="31">
        <f t="shared" si="140"/>
        <v>0</v>
      </c>
      <c r="EV22" s="31">
        <f t="shared" si="140"/>
        <v>0</v>
      </c>
      <c r="EW22" s="31">
        <f t="shared" si="140"/>
        <v>41.7</v>
      </c>
      <c r="EX22" s="54">
        <f t="shared" si="140"/>
        <v>0</v>
      </c>
      <c r="EY22" s="54">
        <f t="shared" si="140"/>
        <v>0</v>
      </c>
      <c r="EZ22" s="54">
        <f t="shared" si="140"/>
        <v>41.7</v>
      </c>
      <c r="FA22" s="54">
        <f t="shared" si="140"/>
        <v>0</v>
      </c>
      <c r="FB22" s="54">
        <f t="shared" si="140"/>
        <v>0</v>
      </c>
      <c r="FC22" s="99">
        <f aca="true" t="shared" si="141" ref="FC22:FC35">EW22/EQ22*100</f>
        <v>12.410714285714286</v>
      </c>
      <c r="FD22" s="31">
        <f aca="true" t="shared" si="142" ref="FD22:FI22">SUM(FD23:FD35)</f>
        <v>61.80000000000001</v>
      </c>
      <c r="FE22" s="54">
        <f t="shared" si="142"/>
        <v>0</v>
      </c>
      <c r="FF22" s="54">
        <f t="shared" si="142"/>
        <v>0</v>
      </c>
      <c r="FG22" s="54">
        <f t="shared" si="142"/>
        <v>61.80000000000001</v>
      </c>
      <c r="FH22" s="54">
        <f t="shared" si="142"/>
        <v>0</v>
      </c>
      <c r="FI22" s="54">
        <f t="shared" si="142"/>
        <v>0</v>
      </c>
      <c r="FJ22" s="99">
        <f aca="true" t="shared" si="143" ref="FJ22:FJ35">FD22/EQ22*100</f>
        <v>18.392857142857146</v>
      </c>
      <c r="FK22" s="31">
        <f aca="true" t="shared" si="144" ref="FK22:FP22">SUM(FK23:FK35)</f>
        <v>157.9</v>
      </c>
      <c r="FL22" s="54">
        <f t="shared" si="144"/>
        <v>0</v>
      </c>
      <c r="FM22" s="54">
        <f t="shared" si="144"/>
        <v>0</v>
      </c>
      <c r="FN22" s="54">
        <f t="shared" si="144"/>
        <v>157.9</v>
      </c>
      <c r="FO22" s="54">
        <f t="shared" si="144"/>
        <v>0</v>
      </c>
      <c r="FP22" s="54">
        <f t="shared" si="144"/>
        <v>0</v>
      </c>
      <c r="FQ22" s="99">
        <f aca="true" t="shared" si="145" ref="FQ22:FQ35">FK22/EQ22*100</f>
        <v>46.99404761904762</v>
      </c>
      <c r="FR22" s="31">
        <f aca="true" t="shared" si="146" ref="FR22:FW22">SUM(FR23:FR35)</f>
        <v>171.20000000000002</v>
      </c>
      <c r="FS22" s="54">
        <f t="shared" si="146"/>
        <v>0</v>
      </c>
      <c r="FT22" s="54">
        <f t="shared" si="146"/>
        <v>0</v>
      </c>
      <c r="FU22" s="54">
        <f t="shared" si="146"/>
        <v>171.20000000000002</v>
      </c>
      <c r="FV22" s="54">
        <f t="shared" si="146"/>
        <v>0</v>
      </c>
      <c r="FW22" s="54">
        <f t="shared" si="146"/>
        <v>0</v>
      </c>
      <c r="FX22" s="99">
        <f aca="true" t="shared" si="147" ref="FX22:FX35">FR22/EQ22*100</f>
        <v>50.95238095238096</v>
      </c>
      <c r="FY22" s="10">
        <f>SUM(FY23:FY33)</f>
        <v>126</v>
      </c>
      <c r="FZ22" s="10">
        <f aca="true" t="shared" si="148" ref="FZ22:GK22">SUM(FZ23:FZ35)</f>
        <v>244.8</v>
      </c>
      <c r="GA22" s="10">
        <f t="shared" si="148"/>
        <v>0</v>
      </c>
      <c r="GB22" s="10">
        <f t="shared" si="148"/>
        <v>0</v>
      </c>
      <c r="GC22" s="10">
        <f t="shared" si="148"/>
        <v>244.8</v>
      </c>
      <c r="GD22" s="10">
        <f t="shared" si="148"/>
        <v>0</v>
      </c>
      <c r="GE22" s="10">
        <f t="shared" si="148"/>
        <v>0</v>
      </c>
      <c r="GF22" s="10">
        <f t="shared" si="148"/>
        <v>41.7</v>
      </c>
      <c r="GG22" s="13">
        <f t="shared" si="148"/>
        <v>0</v>
      </c>
      <c r="GH22" s="13">
        <f t="shared" si="148"/>
        <v>0</v>
      </c>
      <c r="GI22" s="13">
        <f t="shared" si="148"/>
        <v>41.7</v>
      </c>
      <c r="GJ22" s="13">
        <f t="shared" si="148"/>
        <v>0</v>
      </c>
      <c r="GK22" s="13">
        <f t="shared" si="148"/>
        <v>0</v>
      </c>
      <c r="GL22" s="14">
        <f aca="true" t="shared" si="149" ref="GL22:GL35">GF22/FZ22*100</f>
        <v>17.034313725490197</v>
      </c>
      <c r="GM22" s="10">
        <f aca="true" t="shared" si="150" ref="GM22:GR22">SUM(GM23:GM35)</f>
        <v>61.80000000000001</v>
      </c>
      <c r="GN22" s="13">
        <f t="shared" si="150"/>
        <v>0</v>
      </c>
      <c r="GO22" s="13">
        <f t="shared" si="150"/>
        <v>0</v>
      </c>
      <c r="GP22" s="13">
        <f t="shared" si="150"/>
        <v>61.80000000000001</v>
      </c>
      <c r="GQ22" s="13">
        <f t="shared" si="150"/>
        <v>0</v>
      </c>
      <c r="GR22" s="13">
        <f t="shared" si="150"/>
        <v>0</v>
      </c>
      <c r="GS22" s="14">
        <f aca="true" t="shared" si="151" ref="GS22:GS35">GM22/FZ22*100</f>
        <v>25.24509803921569</v>
      </c>
      <c r="GT22" s="10">
        <f aca="true" t="shared" si="152" ref="GT22:GY22">SUM(GT23:GT35)</f>
        <v>157.9</v>
      </c>
      <c r="GU22" s="13">
        <f t="shared" si="152"/>
        <v>0</v>
      </c>
      <c r="GV22" s="13">
        <f t="shared" si="152"/>
        <v>0</v>
      </c>
      <c r="GW22" s="13">
        <f t="shared" si="152"/>
        <v>157.9</v>
      </c>
      <c r="GX22" s="13">
        <f t="shared" si="152"/>
        <v>0</v>
      </c>
      <c r="GY22" s="13">
        <f t="shared" si="152"/>
        <v>0</v>
      </c>
      <c r="GZ22" s="14">
        <f aca="true" t="shared" si="153" ref="GZ22:GZ35">GT22/FZ22*100</f>
        <v>64.50163398692811</v>
      </c>
      <c r="HA22" s="10">
        <f aca="true" t="shared" si="154" ref="HA22:HF22">SUM(HA23:HA35)</f>
        <v>18.9</v>
      </c>
      <c r="HB22" s="13">
        <f t="shared" si="154"/>
        <v>0</v>
      </c>
      <c r="HC22" s="13">
        <f t="shared" si="154"/>
        <v>0</v>
      </c>
      <c r="HD22" s="13">
        <f t="shared" si="154"/>
        <v>18.9</v>
      </c>
      <c r="HE22" s="13">
        <f t="shared" si="154"/>
        <v>0</v>
      </c>
      <c r="HF22" s="13">
        <f t="shared" si="154"/>
        <v>0</v>
      </c>
      <c r="HG22" s="14">
        <f aca="true" t="shared" si="155" ref="HG22:HG35">HA22/FZ22*100</f>
        <v>7.720588235294117</v>
      </c>
      <c r="HH22" s="10">
        <f aca="true" t="shared" si="156" ref="HH22:HM22">SUM(HH23:HH35)</f>
        <v>34.1</v>
      </c>
      <c r="HI22" s="13">
        <f t="shared" si="156"/>
        <v>0</v>
      </c>
      <c r="HJ22" s="13">
        <f t="shared" si="156"/>
        <v>0</v>
      </c>
      <c r="HK22" s="13">
        <f t="shared" si="156"/>
        <v>34.1</v>
      </c>
      <c r="HL22" s="13">
        <f t="shared" si="156"/>
        <v>0</v>
      </c>
      <c r="HM22" s="13">
        <f t="shared" si="156"/>
        <v>0</v>
      </c>
      <c r="HN22" s="14">
        <f aca="true" t="shared" si="157" ref="HN22:HN35">HH22/FZ22*100</f>
        <v>13.929738562091504</v>
      </c>
      <c r="HO22" s="10">
        <f aca="true" t="shared" si="158" ref="HO22:HT22">SUM(HO23:HO35)</f>
        <v>172</v>
      </c>
      <c r="HP22" s="13">
        <f t="shared" si="158"/>
        <v>0</v>
      </c>
      <c r="HQ22" s="13">
        <f t="shared" si="158"/>
        <v>0</v>
      </c>
      <c r="HR22" s="13">
        <f t="shared" si="158"/>
        <v>172</v>
      </c>
      <c r="HS22" s="13">
        <f t="shared" si="158"/>
        <v>0</v>
      </c>
      <c r="HT22" s="13">
        <f t="shared" si="158"/>
        <v>0</v>
      </c>
      <c r="HU22" s="14">
        <f aca="true" t="shared" si="159" ref="HU22:HU35">HO22/FZ22*100</f>
        <v>70.26143790849673</v>
      </c>
    </row>
    <row r="23" spans="2:229" s="20" customFormat="1" ht="77.25" customHeight="1">
      <c r="B23" s="12">
        <v>5</v>
      </c>
      <c r="C23" s="12" t="s">
        <v>15</v>
      </c>
      <c r="D23" s="36">
        <f aca="true" t="shared" si="160" ref="D23:D35">F23+G23++H23+I23</f>
        <v>10</v>
      </c>
      <c r="E23" s="36"/>
      <c r="F23" s="36"/>
      <c r="G23" s="36">
        <v>10</v>
      </c>
      <c r="H23" s="36"/>
      <c r="I23" s="36"/>
      <c r="J23" s="36">
        <f>L23+M23+N23+O23</f>
        <v>0</v>
      </c>
      <c r="K23" s="36"/>
      <c r="L23" s="36"/>
      <c r="M23" s="36">
        <v>0</v>
      </c>
      <c r="N23" s="36"/>
      <c r="O23" s="36"/>
      <c r="P23" s="34">
        <f>J23/D23*100</f>
        <v>0</v>
      </c>
      <c r="Q23" s="36">
        <f>S23+T23+U23+V23</f>
        <v>0</v>
      </c>
      <c r="R23" s="36"/>
      <c r="S23" s="36"/>
      <c r="T23" s="36">
        <v>0</v>
      </c>
      <c r="U23" s="36"/>
      <c r="V23" s="36"/>
      <c r="W23" s="34">
        <f t="shared" si="110"/>
        <v>0</v>
      </c>
      <c r="X23" s="36">
        <f>Z23+AA23+AB23+AC23</f>
        <v>0</v>
      </c>
      <c r="Y23" s="36"/>
      <c r="Z23" s="36"/>
      <c r="AA23" s="36">
        <v>0</v>
      </c>
      <c r="AB23" s="36"/>
      <c r="AC23" s="36"/>
      <c r="AD23" s="34">
        <f t="shared" si="112"/>
        <v>0</v>
      </c>
      <c r="AE23" s="36">
        <f aca="true" t="shared" si="161" ref="AE23:AE35">AG23+AH23++AI23+AJ23</f>
        <v>10</v>
      </c>
      <c r="AF23" s="36"/>
      <c r="AG23" s="36"/>
      <c r="AH23" s="36">
        <v>10</v>
      </c>
      <c r="AI23" s="36"/>
      <c r="AJ23" s="36"/>
      <c r="AK23" s="36">
        <f>AM23+AN23+AO23+AP23</f>
        <v>0</v>
      </c>
      <c r="AL23" s="36"/>
      <c r="AM23" s="36"/>
      <c r="AN23" s="36">
        <v>0</v>
      </c>
      <c r="AO23" s="36"/>
      <c r="AP23" s="36"/>
      <c r="AQ23" s="34">
        <f>AK23/AE23*100</f>
        <v>0</v>
      </c>
      <c r="AR23" s="36">
        <f>AT23+AU23+AV23+AW23</f>
        <v>0</v>
      </c>
      <c r="AS23" s="36"/>
      <c r="AT23" s="36"/>
      <c r="AU23" s="36">
        <v>0</v>
      </c>
      <c r="AV23" s="36"/>
      <c r="AW23" s="36"/>
      <c r="AX23" s="34">
        <f t="shared" si="115"/>
        <v>0</v>
      </c>
      <c r="AY23" s="36">
        <f>BA23+BB23+BC23+BD23</f>
        <v>9</v>
      </c>
      <c r="AZ23" s="36"/>
      <c r="BA23" s="36"/>
      <c r="BB23" s="36">
        <v>9</v>
      </c>
      <c r="BC23" s="36"/>
      <c r="BD23" s="36"/>
      <c r="BE23" s="34">
        <f t="shared" si="117"/>
        <v>90</v>
      </c>
      <c r="BF23" s="36">
        <f>BH23+BI23+BJ23+BK23</f>
        <v>41</v>
      </c>
      <c r="BG23" s="36"/>
      <c r="BH23" s="36"/>
      <c r="BI23" s="36">
        <v>41</v>
      </c>
      <c r="BJ23" s="36"/>
      <c r="BK23" s="36"/>
      <c r="BL23" s="36">
        <f>BN23+BO23+BP23+BQ23</f>
        <v>0</v>
      </c>
      <c r="BM23" s="36"/>
      <c r="BN23" s="36"/>
      <c r="BO23" s="36"/>
      <c r="BP23" s="36"/>
      <c r="BQ23" s="36"/>
      <c r="BR23" s="34">
        <f t="shared" si="119"/>
        <v>0</v>
      </c>
      <c r="BS23" s="36">
        <f>BU23+BV23+BW23+BX23</f>
        <v>2</v>
      </c>
      <c r="BT23" s="36"/>
      <c r="BU23" s="36"/>
      <c r="BV23" s="36">
        <v>2</v>
      </c>
      <c r="BW23" s="36"/>
      <c r="BX23" s="36"/>
      <c r="BY23" s="99">
        <f t="shared" si="121"/>
        <v>4.878048780487805</v>
      </c>
      <c r="BZ23" s="36">
        <f>CB23+CC23+CD23+CE23</f>
        <v>3</v>
      </c>
      <c r="CA23" s="36"/>
      <c r="CB23" s="36"/>
      <c r="CC23" s="36">
        <v>3</v>
      </c>
      <c r="CD23" s="36"/>
      <c r="CE23" s="36"/>
      <c r="CF23" s="99">
        <f t="shared" si="123"/>
        <v>7.317073170731707</v>
      </c>
      <c r="CG23" s="36">
        <f>CI23+CJ23+CK23+CL23</f>
        <v>41</v>
      </c>
      <c r="CH23" s="36"/>
      <c r="CI23" s="36"/>
      <c r="CJ23" s="36">
        <v>41</v>
      </c>
      <c r="CK23" s="36"/>
      <c r="CL23" s="36"/>
      <c r="CM23" s="99">
        <f t="shared" si="125"/>
        <v>100</v>
      </c>
      <c r="CN23" s="36">
        <f>CP23+CQ23+CR23+CS23</f>
        <v>29</v>
      </c>
      <c r="CO23" s="36"/>
      <c r="CP23" s="36"/>
      <c r="CQ23" s="36">
        <v>29</v>
      </c>
      <c r="CR23" s="36"/>
      <c r="CS23" s="36"/>
      <c r="CT23" s="36">
        <f>CV23+CW23+CX23+CY23</f>
        <v>0</v>
      </c>
      <c r="CU23" s="36"/>
      <c r="CV23" s="36"/>
      <c r="CW23" s="36"/>
      <c r="CX23" s="36"/>
      <c r="CY23" s="36"/>
      <c r="CZ23" s="34">
        <f t="shared" si="127"/>
        <v>0</v>
      </c>
      <c r="DA23" s="36">
        <f>DC23+DD23+DE23+DF23</f>
        <v>2</v>
      </c>
      <c r="DB23" s="36"/>
      <c r="DC23" s="36"/>
      <c r="DD23" s="36">
        <v>2</v>
      </c>
      <c r="DE23" s="36"/>
      <c r="DF23" s="36"/>
      <c r="DG23" s="99">
        <f t="shared" si="129"/>
        <v>6.896551724137931</v>
      </c>
      <c r="DH23" s="36">
        <f>DJ23+DK23+DL23+DM23</f>
        <v>3</v>
      </c>
      <c r="DI23" s="36"/>
      <c r="DJ23" s="36"/>
      <c r="DK23" s="36">
        <v>3</v>
      </c>
      <c r="DL23" s="36"/>
      <c r="DM23" s="36"/>
      <c r="DN23" s="99">
        <f t="shared" si="131"/>
        <v>10.344827586206897</v>
      </c>
      <c r="DO23" s="36">
        <f>DQ23+DR23+DS23+DT23</f>
        <v>6.5</v>
      </c>
      <c r="DP23" s="36"/>
      <c r="DQ23" s="36"/>
      <c r="DR23" s="36">
        <v>6.5</v>
      </c>
      <c r="DS23" s="36"/>
      <c r="DT23" s="36"/>
      <c r="DU23" s="99">
        <f t="shared" si="133"/>
        <v>22.413793103448278</v>
      </c>
      <c r="DV23" s="36">
        <f>DX23+DY23+DZ23+EA23</f>
        <v>6.8</v>
      </c>
      <c r="DW23" s="36"/>
      <c r="DX23" s="36"/>
      <c r="DY23" s="36">
        <v>6.8</v>
      </c>
      <c r="DZ23" s="36"/>
      <c r="EA23" s="36"/>
      <c r="EB23" s="99">
        <f t="shared" si="135"/>
        <v>23.448275862068964</v>
      </c>
      <c r="EC23" s="36">
        <f>EE23+EF23+EG23+EH23</f>
        <v>14.8</v>
      </c>
      <c r="ED23" s="36"/>
      <c r="EE23" s="36"/>
      <c r="EF23" s="36">
        <v>14.8</v>
      </c>
      <c r="EG23" s="36"/>
      <c r="EH23" s="36"/>
      <c r="EI23" s="99">
        <f t="shared" si="137"/>
        <v>51.03448275862069</v>
      </c>
      <c r="EJ23" s="36">
        <f>EL23+EM23+EN23+EO23</f>
        <v>14.8</v>
      </c>
      <c r="EK23" s="36"/>
      <c r="EL23" s="36"/>
      <c r="EM23" s="36">
        <v>14.8</v>
      </c>
      <c r="EN23" s="36"/>
      <c r="EO23" s="36"/>
      <c r="EP23" s="99">
        <f t="shared" si="139"/>
        <v>51.03448275862069</v>
      </c>
      <c r="EQ23" s="36">
        <f>ES23+ET23+EU23+EV23</f>
        <v>29</v>
      </c>
      <c r="ER23" s="36"/>
      <c r="ES23" s="36"/>
      <c r="ET23" s="36">
        <v>29</v>
      </c>
      <c r="EU23" s="36"/>
      <c r="EV23" s="36"/>
      <c r="EW23" s="36">
        <f>EY23+EZ23+FA23+FB23</f>
        <v>2.3</v>
      </c>
      <c r="EX23" s="36"/>
      <c r="EY23" s="36"/>
      <c r="EZ23" s="36">
        <v>2.3</v>
      </c>
      <c r="FA23" s="36"/>
      <c r="FB23" s="36"/>
      <c r="FC23" s="99">
        <f t="shared" si="141"/>
        <v>7.93103448275862</v>
      </c>
      <c r="FD23" s="36">
        <f>FF23+FG23+FH23+FI23</f>
        <v>2.6</v>
      </c>
      <c r="FE23" s="36"/>
      <c r="FF23" s="36"/>
      <c r="FG23" s="36">
        <v>2.6</v>
      </c>
      <c r="FH23" s="36"/>
      <c r="FI23" s="36"/>
      <c r="FJ23" s="99">
        <f t="shared" si="143"/>
        <v>8.96551724137931</v>
      </c>
      <c r="FK23" s="36">
        <f>FM23+FN23+FO23+FP23</f>
        <v>8.9</v>
      </c>
      <c r="FL23" s="36"/>
      <c r="FM23" s="36"/>
      <c r="FN23" s="36">
        <v>8.9</v>
      </c>
      <c r="FO23" s="36"/>
      <c r="FP23" s="36"/>
      <c r="FQ23" s="99">
        <f t="shared" si="145"/>
        <v>30.689655172413794</v>
      </c>
      <c r="FR23" s="36">
        <f>FT23+FU23+FV23+FW23</f>
        <v>8.9</v>
      </c>
      <c r="FS23" s="36"/>
      <c r="FT23" s="36"/>
      <c r="FU23" s="36">
        <v>8.9</v>
      </c>
      <c r="FV23" s="36"/>
      <c r="FW23" s="36"/>
      <c r="FX23" s="99">
        <f t="shared" si="147"/>
        <v>30.689655172413794</v>
      </c>
      <c r="FY23" s="99">
        <v>0</v>
      </c>
      <c r="FZ23" s="36">
        <f>GB23+GC23+GD23+GE23</f>
        <v>10</v>
      </c>
      <c r="GA23" s="36"/>
      <c r="GB23" s="36"/>
      <c r="GC23" s="36">
        <v>10</v>
      </c>
      <c r="GD23" s="36"/>
      <c r="GE23" s="36"/>
      <c r="GF23" s="36">
        <f>GH23+GI23+GJ23+GK23</f>
        <v>2.3</v>
      </c>
      <c r="GG23" s="36"/>
      <c r="GH23" s="36"/>
      <c r="GI23" s="36">
        <v>2.3</v>
      </c>
      <c r="GJ23" s="36"/>
      <c r="GK23" s="36"/>
      <c r="GL23" s="99">
        <f t="shared" si="149"/>
        <v>23</v>
      </c>
      <c r="GM23" s="36">
        <f>GO23+GP23+GQ23+GR23</f>
        <v>2.6</v>
      </c>
      <c r="GN23" s="36"/>
      <c r="GO23" s="36"/>
      <c r="GP23" s="36">
        <v>2.6</v>
      </c>
      <c r="GQ23" s="36"/>
      <c r="GR23" s="36"/>
      <c r="GS23" s="99">
        <f t="shared" si="151"/>
        <v>26</v>
      </c>
      <c r="GT23" s="36">
        <f>GV23+GW23+GX23+GY23</f>
        <v>8.9</v>
      </c>
      <c r="GU23" s="36"/>
      <c r="GV23" s="36"/>
      <c r="GW23" s="36">
        <v>8.9</v>
      </c>
      <c r="GX23" s="36"/>
      <c r="GY23" s="36"/>
      <c r="GZ23" s="99">
        <f t="shared" si="153"/>
        <v>89</v>
      </c>
      <c r="HA23" s="36">
        <f>HC23+HD23+HE23+HF23</f>
        <v>1.4</v>
      </c>
      <c r="HB23" s="36"/>
      <c r="HC23" s="36"/>
      <c r="HD23" s="36">
        <v>1.4</v>
      </c>
      <c r="HE23" s="36"/>
      <c r="HF23" s="36"/>
      <c r="HG23" s="99">
        <f t="shared" si="155"/>
        <v>13.999999999999998</v>
      </c>
      <c r="HH23" s="36">
        <f>HJ23+HK23+HL23+HM23</f>
        <v>1.7</v>
      </c>
      <c r="HI23" s="36"/>
      <c r="HJ23" s="36"/>
      <c r="HK23" s="36">
        <v>1.7</v>
      </c>
      <c r="HL23" s="36"/>
      <c r="HM23" s="36"/>
      <c r="HN23" s="99">
        <f t="shared" si="157"/>
        <v>17</v>
      </c>
      <c r="HO23" s="36">
        <f>HQ23+HR23+HS23+HT23</f>
        <v>5.7</v>
      </c>
      <c r="HP23" s="36"/>
      <c r="HQ23" s="36"/>
      <c r="HR23" s="36">
        <v>5.7</v>
      </c>
      <c r="HS23" s="36"/>
      <c r="HT23" s="36"/>
      <c r="HU23" s="99">
        <f t="shared" si="159"/>
        <v>57.00000000000001</v>
      </c>
    </row>
    <row r="24" spans="2:229" s="8" customFormat="1" ht="91.5" customHeight="1">
      <c r="B24" s="62">
        <v>6</v>
      </c>
      <c r="C24" s="62" t="s">
        <v>81</v>
      </c>
      <c r="D24" s="26">
        <f t="shared" si="160"/>
        <v>15</v>
      </c>
      <c r="E24" s="27"/>
      <c r="F24" s="27"/>
      <c r="G24" s="27">
        <v>15</v>
      </c>
      <c r="H24" s="27"/>
      <c r="I24" s="27"/>
      <c r="J24" s="26">
        <f aca="true" t="shared" si="162" ref="J24:J35">L24+M24+N24+O24</f>
        <v>0</v>
      </c>
      <c r="K24" s="27"/>
      <c r="L24" s="27"/>
      <c r="M24" s="27">
        <v>0</v>
      </c>
      <c r="N24" s="27"/>
      <c r="O24" s="27"/>
      <c r="P24" s="34">
        <f aca="true" t="shared" si="163" ref="P24:P35">J24/D24*100</f>
        <v>0</v>
      </c>
      <c r="Q24" s="26">
        <f aca="true" t="shared" si="164" ref="Q24:Q35">S24+T24+U24+V24</f>
        <v>0</v>
      </c>
      <c r="R24" s="27"/>
      <c r="S24" s="27"/>
      <c r="T24" s="27">
        <v>0</v>
      </c>
      <c r="U24" s="27"/>
      <c r="V24" s="27"/>
      <c r="W24" s="35">
        <f t="shared" si="110"/>
        <v>0</v>
      </c>
      <c r="X24" s="26">
        <f aca="true" t="shared" si="165" ref="X24:X35">Z24+AA24+AB24+AC24</f>
        <v>0</v>
      </c>
      <c r="Y24" s="27"/>
      <c r="Z24" s="27"/>
      <c r="AA24" s="27">
        <v>0</v>
      </c>
      <c r="AB24" s="27"/>
      <c r="AC24" s="27"/>
      <c r="AD24" s="35">
        <f t="shared" si="112"/>
        <v>0</v>
      </c>
      <c r="AE24" s="36">
        <f t="shared" si="161"/>
        <v>15</v>
      </c>
      <c r="AF24" s="36"/>
      <c r="AG24" s="36"/>
      <c r="AH24" s="36">
        <v>15</v>
      </c>
      <c r="AI24" s="36"/>
      <c r="AJ24" s="36"/>
      <c r="AK24" s="36">
        <f aca="true" t="shared" si="166" ref="AK24:AK35">AM24+AN24+AO24+AP24</f>
        <v>0</v>
      </c>
      <c r="AL24" s="36"/>
      <c r="AM24" s="36"/>
      <c r="AN24" s="36">
        <v>0</v>
      </c>
      <c r="AO24" s="36"/>
      <c r="AP24" s="36"/>
      <c r="AQ24" s="34">
        <f aca="true" t="shared" si="167" ref="AQ24:AQ35">AK24/AE24*100</f>
        <v>0</v>
      </c>
      <c r="AR24" s="36">
        <f aca="true" t="shared" si="168" ref="AR24:AR35">AT24+AU24+AV24+AW24</f>
        <v>0</v>
      </c>
      <c r="AS24" s="36"/>
      <c r="AT24" s="36"/>
      <c r="AU24" s="36">
        <v>0</v>
      </c>
      <c r="AV24" s="36"/>
      <c r="AW24" s="36"/>
      <c r="AX24" s="34">
        <f t="shared" si="115"/>
        <v>0</v>
      </c>
      <c r="AY24" s="36">
        <f aca="true" t="shared" si="169" ref="AY24:AY35">BA24+BB24+BC24+BD24</f>
        <v>6.1</v>
      </c>
      <c r="AZ24" s="36"/>
      <c r="BA24" s="36"/>
      <c r="BB24" s="36">
        <v>6.1</v>
      </c>
      <c r="BC24" s="36"/>
      <c r="BD24" s="36"/>
      <c r="BE24" s="34">
        <f t="shared" si="117"/>
        <v>40.666666666666664</v>
      </c>
      <c r="BF24" s="26">
        <v>10</v>
      </c>
      <c r="BG24" s="27"/>
      <c r="BH24" s="27"/>
      <c r="BI24" s="27">
        <v>10</v>
      </c>
      <c r="BJ24" s="27"/>
      <c r="BK24" s="27"/>
      <c r="BL24" s="26">
        <f aca="true" t="shared" si="170" ref="BL24:BL35">BN24+BO24+BP24+BQ24</f>
        <v>0</v>
      </c>
      <c r="BM24" s="27"/>
      <c r="BN24" s="27"/>
      <c r="BO24" s="27"/>
      <c r="BP24" s="27"/>
      <c r="BQ24" s="27"/>
      <c r="BR24" s="35">
        <f t="shared" si="119"/>
        <v>0</v>
      </c>
      <c r="BS24" s="26">
        <f aca="true" t="shared" si="171" ref="BS24:BS35">BU24+BV24+BW24+BX24</f>
        <v>3</v>
      </c>
      <c r="BT24" s="27"/>
      <c r="BU24" s="27"/>
      <c r="BV24" s="27">
        <v>3</v>
      </c>
      <c r="BW24" s="27"/>
      <c r="BX24" s="27"/>
      <c r="BY24" s="14">
        <f t="shared" si="121"/>
        <v>30</v>
      </c>
      <c r="BZ24" s="26">
        <f aca="true" t="shared" si="172" ref="BZ24:BZ35">CB24+CC24+CD24+CE24</f>
        <v>3</v>
      </c>
      <c r="CA24" s="27"/>
      <c r="CB24" s="27"/>
      <c r="CC24" s="27">
        <v>3</v>
      </c>
      <c r="CD24" s="27"/>
      <c r="CE24" s="27"/>
      <c r="CF24" s="14">
        <f t="shared" si="123"/>
        <v>30</v>
      </c>
      <c r="CG24" s="36">
        <f aca="true" t="shared" si="173" ref="CG24:CG35">CI24+CJ24+CK24+CL24</f>
        <v>4.7</v>
      </c>
      <c r="CH24" s="36"/>
      <c r="CI24" s="36"/>
      <c r="CJ24" s="36">
        <v>4.7</v>
      </c>
      <c r="CK24" s="36"/>
      <c r="CL24" s="36"/>
      <c r="CM24" s="99">
        <f t="shared" si="125"/>
        <v>47</v>
      </c>
      <c r="CN24" s="36">
        <f>CP24+CQ24+CR24+CS24</f>
        <v>25</v>
      </c>
      <c r="CO24" s="36"/>
      <c r="CP24" s="36"/>
      <c r="CQ24" s="36">
        <v>25</v>
      </c>
      <c r="CR24" s="36"/>
      <c r="CS24" s="36"/>
      <c r="CT24" s="36">
        <f aca="true" t="shared" si="174" ref="CT24:CT35">CV24+CW24+CX24+CY24</f>
        <v>0</v>
      </c>
      <c r="CU24" s="36"/>
      <c r="CV24" s="36"/>
      <c r="CW24" s="36"/>
      <c r="CX24" s="36"/>
      <c r="CY24" s="36"/>
      <c r="CZ24" s="34">
        <f t="shared" si="127"/>
        <v>0</v>
      </c>
      <c r="DA24" s="36">
        <f aca="true" t="shared" si="175" ref="DA24:DA35">DC24+DD24+DE24+DF24</f>
        <v>3</v>
      </c>
      <c r="DB24" s="36"/>
      <c r="DC24" s="36"/>
      <c r="DD24" s="36">
        <v>3</v>
      </c>
      <c r="DE24" s="36"/>
      <c r="DF24" s="36"/>
      <c r="DG24" s="99">
        <f t="shared" si="129"/>
        <v>12</v>
      </c>
      <c r="DH24" s="36">
        <f aca="true" t="shared" si="176" ref="DH24:DH35">DJ24+DK24+DL24+DM24</f>
        <v>3</v>
      </c>
      <c r="DI24" s="36"/>
      <c r="DJ24" s="36"/>
      <c r="DK24" s="36">
        <v>3</v>
      </c>
      <c r="DL24" s="36"/>
      <c r="DM24" s="36"/>
      <c r="DN24" s="99">
        <f t="shared" si="131"/>
        <v>12</v>
      </c>
      <c r="DO24" s="36">
        <f aca="true" t="shared" si="177" ref="DO24:DO35">DQ24+DR24+DS24+DT24</f>
        <v>0.6</v>
      </c>
      <c r="DP24" s="36"/>
      <c r="DQ24" s="36"/>
      <c r="DR24" s="36">
        <v>0.6</v>
      </c>
      <c r="DS24" s="36"/>
      <c r="DT24" s="36"/>
      <c r="DU24" s="99">
        <f t="shared" si="133"/>
        <v>2.4</v>
      </c>
      <c r="DV24" s="36">
        <f aca="true" t="shared" si="178" ref="DV24:DV35">DX24+DY24+DZ24+EA24</f>
        <v>0.9</v>
      </c>
      <c r="DW24" s="36"/>
      <c r="DX24" s="36"/>
      <c r="DY24" s="36">
        <v>0.9</v>
      </c>
      <c r="DZ24" s="36"/>
      <c r="EA24" s="36"/>
      <c r="EB24" s="99">
        <f t="shared" si="135"/>
        <v>3.6000000000000005</v>
      </c>
      <c r="EC24" s="36">
        <f aca="true" t="shared" si="179" ref="EC24:EC35">EE24+EF24+EG24+EH24</f>
        <v>25</v>
      </c>
      <c r="ED24" s="36"/>
      <c r="EE24" s="36"/>
      <c r="EF24" s="36">
        <v>25</v>
      </c>
      <c r="EG24" s="36"/>
      <c r="EH24" s="36"/>
      <c r="EI24" s="99">
        <f t="shared" si="137"/>
        <v>100</v>
      </c>
      <c r="EJ24" s="36">
        <f aca="true" t="shared" si="180" ref="EJ24:EJ35">EL24+EM24+EN24+EO24</f>
        <v>25</v>
      </c>
      <c r="EK24" s="36"/>
      <c r="EL24" s="36"/>
      <c r="EM24" s="36">
        <v>25</v>
      </c>
      <c r="EN24" s="36"/>
      <c r="EO24" s="36"/>
      <c r="EP24" s="99">
        <f t="shared" si="139"/>
        <v>100</v>
      </c>
      <c r="EQ24" s="36">
        <f>ES24+ET24+EU24+EV24</f>
        <v>21</v>
      </c>
      <c r="ER24" s="36"/>
      <c r="ES24" s="36"/>
      <c r="ET24" s="36">
        <v>21</v>
      </c>
      <c r="EU24" s="36"/>
      <c r="EV24" s="36"/>
      <c r="EW24" s="36">
        <f aca="true" t="shared" si="181" ref="EW24:EW35">EY24+EZ24+FA24+FB24</f>
        <v>0.6</v>
      </c>
      <c r="EX24" s="36"/>
      <c r="EY24" s="36"/>
      <c r="EZ24" s="36">
        <v>0.6</v>
      </c>
      <c r="FA24" s="36"/>
      <c r="FB24" s="36"/>
      <c r="FC24" s="99">
        <f t="shared" si="141"/>
        <v>2.857142857142857</v>
      </c>
      <c r="FD24" s="36">
        <f aca="true" t="shared" si="182" ref="FD24:FD35">FF24+FG24+FH24+FI24</f>
        <v>0.9</v>
      </c>
      <c r="FE24" s="36"/>
      <c r="FF24" s="36"/>
      <c r="FG24" s="36">
        <v>0.9</v>
      </c>
      <c r="FH24" s="36"/>
      <c r="FI24" s="36"/>
      <c r="FJ24" s="99">
        <f t="shared" si="143"/>
        <v>4.285714285714286</v>
      </c>
      <c r="FK24" s="36">
        <f aca="true" t="shared" si="183" ref="FK24:FK35">FM24+FN24+FO24+FP24</f>
        <v>7.9</v>
      </c>
      <c r="FL24" s="36"/>
      <c r="FM24" s="36"/>
      <c r="FN24" s="36">
        <v>7.9</v>
      </c>
      <c r="FO24" s="36"/>
      <c r="FP24" s="36"/>
      <c r="FQ24" s="99">
        <f t="shared" si="145"/>
        <v>37.61904761904762</v>
      </c>
      <c r="FR24" s="36">
        <f aca="true" t="shared" si="184" ref="FR24:FR35">FT24+FU24+FV24+FW24</f>
        <v>7.9</v>
      </c>
      <c r="FS24" s="36"/>
      <c r="FT24" s="36"/>
      <c r="FU24" s="36">
        <v>7.9</v>
      </c>
      <c r="FV24" s="36"/>
      <c r="FW24" s="36"/>
      <c r="FX24" s="99">
        <f t="shared" si="147"/>
        <v>37.61904761904762</v>
      </c>
      <c r="FY24" s="146">
        <v>2.5</v>
      </c>
      <c r="FZ24" s="26">
        <f aca="true" t="shared" si="185" ref="FZ24:FZ35">GB24+GC24+GD24+GE24</f>
        <v>10</v>
      </c>
      <c r="GA24" s="27"/>
      <c r="GB24" s="27"/>
      <c r="GC24" s="27">
        <v>10</v>
      </c>
      <c r="GD24" s="27"/>
      <c r="GE24" s="27"/>
      <c r="GF24" s="26">
        <f aca="true" t="shared" si="186" ref="GF24:GF35">GH24+GI24+GJ24+GK24</f>
        <v>0.6</v>
      </c>
      <c r="GG24" s="27"/>
      <c r="GH24" s="27"/>
      <c r="GI24" s="27">
        <v>0.6</v>
      </c>
      <c r="GJ24" s="27"/>
      <c r="GK24" s="27"/>
      <c r="GL24" s="14">
        <f t="shared" si="149"/>
        <v>6</v>
      </c>
      <c r="GM24" s="26">
        <f aca="true" t="shared" si="187" ref="GM24:GM35">GO24+GP24+GQ24+GR24</f>
        <v>0.9</v>
      </c>
      <c r="GN24" s="27"/>
      <c r="GO24" s="27"/>
      <c r="GP24" s="27">
        <v>0.9</v>
      </c>
      <c r="GQ24" s="27"/>
      <c r="GR24" s="27"/>
      <c r="GS24" s="14">
        <f t="shared" si="151"/>
        <v>9</v>
      </c>
      <c r="GT24" s="26">
        <f aca="true" t="shared" si="188" ref="GT24:GT35">GV24+GW24+GX24+GY24</f>
        <v>7.9</v>
      </c>
      <c r="GU24" s="27"/>
      <c r="GV24" s="27"/>
      <c r="GW24" s="27">
        <v>7.9</v>
      </c>
      <c r="GX24" s="27"/>
      <c r="GY24" s="27"/>
      <c r="GZ24" s="14">
        <f t="shared" si="153"/>
        <v>79</v>
      </c>
      <c r="HA24" s="26">
        <f>HC24+HD24+HE24+HF24</f>
        <v>2.2</v>
      </c>
      <c r="HB24" s="27"/>
      <c r="HC24" s="27"/>
      <c r="HD24" s="27">
        <v>2.2</v>
      </c>
      <c r="HE24" s="27"/>
      <c r="HF24" s="27"/>
      <c r="HG24" s="14">
        <f t="shared" si="155"/>
        <v>22.000000000000004</v>
      </c>
      <c r="HH24" s="26">
        <f>HJ24+HK24+HL24+HM24</f>
        <v>2.5</v>
      </c>
      <c r="HI24" s="27"/>
      <c r="HJ24" s="27"/>
      <c r="HK24" s="27">
        <v>2.5</v>
      </c>
      <c r="HL24" s="27"/>
      <c r="HM24" s="27"/>
      <c r="HN24" s="14">
        <f t="shared" si="157"/>
        <v>25</v>
      </c>
      <c r="HO24" s="26">
        <f>HQ24+HR24+HS24+HT24</f>
        <v>3.7</v>
      </c>
      <c r="HP24" s="27"/>
      <c r="HQ24" s="27"/>
      <c r="HR24" s="27">
        <v>3.7</v>
      </c>
      <c r="HS24" s="27"/>
      <c r="HT24" s="27"/>
      <c r="HU24" s="14">
        <f t="shared" si="159"/>
        <v>37</v>
      </c>
    </row>
    <row r="25" spans="1:229" s="8" customFormat="1" ht="58.5" customHeight="1">
      <c r="A25" s="20"/>
      <c r="B25" s="11">
        <v>7</v>
      </c>
      <c r="C25" s="11" t="s">
        <v>16</v>
      </c>
      <c r="D25" s="26">
        <f t="shared" si="160"/>
        <v>10</v>
      </c>
      <c r="E25" s="27"/>
      <c r="F25" s="27"/>
      <c r="G25" s="27">
        <v>10</v>
      </c>
      <c r="H25" s="27"/>
      <c r="I25" s="27"/>
      <c r="J25" s="26">
        <f t="shared" si="162"/>
        <v>0</v>
      </c>
      <c r="K25" s="27"/>
      <c r="L25" s="27"/>
      <c r="M25" s="27">
        <v>0</v>
      </c>
      <c r="N25" s="27"/>
      <c r="O25" s="27"/>
      <c r="P25" s="34">
        <f t="shared" si="163"/>
        <v>0</v>
      </c>
      <c r="Q25" s="26">
        <f t="shared" si="164"/>
        <v>0</v>
      </c>
      <c r="R25" s="27"/>
      <c r="S25" s="27"/>
      <c r="T25" s="27">
        <v>0</v>
      </c>
      <c r="U25" s="27"/>
      <c r="V25" s="27"/>
      <c r="W25" s="35">
        <f t="shared" si="110"/>
        <v>0</v>
      </c>
      <c r="X25" s="26">
        <f t="shared" si="165"/>
        <v>0</v>
      </c>
      <c r="Y25" s="27"/>
      <c r="Z25" s="27"/>
      <c r="AA25" s="27">
        <v>0</v>
      </c>
      <c r="AB25" s="27"/>
      <c r="AC25" s="27"/>
      <c r="AD25" s="35">
        <f t="shared" si="112"/>
        <v>0</v>
      </c>
      <c r="AE25" s="36">
        <f t="shared" si="161"/>
        <v>10</v>
      </c>
      <c r="AF25" s="36"/>
      <c r="AG25" s="36"/>
      <c r="AH25" s="36">
        <v>10</v>
      </c>
      <c r="AI25" s="36"/>
      <c r="AJ25" s="36"/>
      <c r="AK25" s="36">
        <f t="shared" si="166"/>
        <v>0</v>
      </c>
      <c r="AL25" s="36"/>
      <c r="AM25" s="36"/>
      <c r="AN25" s="36">
        <v>0</v>
      </c>
      <c r="AO25" s="36"/>
      <c r="AP25" s="36"/>
      <c r="AQ25" s="34">
        <f t="shared" si="167"/>
        <v>0</v>
      </c>
      <c r="AR25" s="36">
        <f t="shared" si="168"/>
        <v>0</v>
      </c>
      <c r="AS25" s="36"/>
      <c r="AT25" s="36"/>
      <c r="AU25" s="36">
        <v>0</v>
      </c>
      <c r="AV25" s="36"/>
      <c r="AW25" s="36"/>
      <c r="AX25" s="34">
        <f t="shared" si="115"/>
        <v>0</v>
      </c>
      <c r="AY25" s="36">
        <f t="shared" si="169"/>
        <v>10</v>
      </c>
      <c r="AZ25" s="36"/>
      <c r="BA25" s="36"/>
      <c r="BB25" s="36">
        <v>10</v>
      </c>
      <c r="BC25" s="36"/>
      <c r="BD25" s="36"/>
      <c r="BE25" s="34">
        <f t="shared" si="117"/>
        <v>100</v>
      </c>
      <c r="BF25" s="26">
        <f aca="true" t="shared" si="189" ref="BF25:BF35">BH25+BI25+BJ25+BK25</f>
        <v>91.2</v>
      </c>
      <c r="BG25" s="27"/>
      <c r="BH25" s="27"/>
      <c r="BI25" s="27">
        <v>91.2</v>
      </c>
      <c r="BJ25" s="27"/>
      <c r="BK25" s="27"/>
      <c r="BL25" s="26">
        <f t="shared" si="170"/>
        <v>0</v>
      </c>
      <c r="BM25" s="27"/>
      <c r="BN25" s="27"/>
      <c r="BO25" s="27"/>
      <c r="BP25" s="27"/>
      <c r="BQ25" s="27"/>
      <c r="BR25" s="35">
        <f t="shared" si="119"/>
        <v>0</v>
      </c>
      <c r="BS25" s="26">
        <f t="shared" si="171"/>
        <v>15</v>
      </c>
      <c r="BT25" s="27"/>
      <c r="BU25" s="27"/>
      <c r="BV25" s="27">
        <v>15</v>
      </c>
      <c r="BW25" s="27"/>
      <c r="BX25" s="27"/>
      <c r="BY25" s="14">
        <f t="shared" si="121"/>
        <v>16.44736842105263</v>
      </c>
      <c r="BZ25" s="26">
        <f t="shared" si="172"/>
        <v>15</v>
      </c>
      <c r="CA25" s="27"/>
      <c r="CB25" s="27"/>
      <c r="CC25" s="27">
        <v>15</v>
      </c>
      <c r="CD25" s="27"/>
      <c r="CE25" s="27"/>
      <c r="CF25" s="14">
        <f t="shared" si="123"/>
        <v>16.44736842105263</v>
      </c>
      <c r="CG25" s="36">
        <f t="shared" si="173"/>
        <v>91.2</v>
      </c>
      <c r="CH25" s="36"/>
      <c r="CI25" s="36"/>
      <c r="CJ25" s="36">
        <v>91.2</v>
      </c>
      <c r="CK25" s="36"/>
      <c r="CL25" s="36"/>
      <c r="CM25" s="99">
        <f t="shared" si="125"/>
        <v>100</v>
      </c>
      <c r="CN25" s="36">
        <f aca="true" t="shared" si="190" ref="CN25:CN35">CP25+CQ25+CR25+CS25</f>
        <v>15</v>
      </c>
      <c r="CO25" s="36"/>
      <c r="CP25" s="36"/>
      <c r="CQ25" s="36">
        <v>15</v>
      </c>
      <c r="CR25" s="36"/>
      <c r="CS25" s="36"/>
      <c r="CT25" s="36">
        <f t="shared" si="174"/>
        <v>0</v>
      </c>
      <c r="CU25" s="36"/>
      <c r="CV25" s="36"/>
      <c r="CW25" s="36"/>
      <c r="CX25" s="36"/>
      <c r="CY25" s="36"/>
      <c r="CZ25" s="34">
        <f t="shared" si="127"/>
        <v>0</v>
      </c>
      <c r="DA25" s="36">
        <f t="shared" si="175"/>
        <v>15</v>
      </c>
      <c r="DB25" s="36"/>
      <c r="DC25" s="36"/>
      <c r="DD25" s="36">
        <v>15</v>
      </c>
      <c r="DE25" s="36"/>
      <c r="DF25" s="36"/>
      <c r="DG25" s="99">
        <f t="shared" si="129"/>
        <v>100</v>
      </c>
      <c r="DH25" s="36">
        <f t="shared" si="176"/>
        <v>15</v>
      </c>
      <c r="DI25" s="36"/>
      <c r="DJ25" s="36"/>
      <c r="DK25" s="36">
        <v>15</v>
      </c>
      <c r="DL25" s="36"/>
      <c r="DM25" s="36"/>
      <c r="DN25" s="99">
        <f t="shared" si="131"/>
        <v>100</v>
      </c>
      <c r="DO25" s="36">
        <f t="shared" si="177"/>
        <v>0</v>
      </c>
      <c r="DP25" s="36"/>
      <c r="DQ25" s="36"/>
      <c r="DR25" s="36">
        <v>0</v>
      </c>
      <c r="DS25" s="36"/>
      <c r="DT25" s="36"/>
      <c r="DU25" s="99">
        <f t="shared" si="133"/>
        <v>0</v>
      </c>
      <c r="DV25" s="36">
        <f t="shared" si="178"/>
        <v>0</v>
      </c>
      <c r="DW25" s="36"/>
      <c r="DX25" s="36"/>
      <c r="DY25" s="36">
        <v>0</v>
      </c>
      <c r="DZ25" s="36"/>
      <c r="EA25" s="36"/>
      <c r="EB25" s="99">
        <f t="shared" si="135"/>
        <v>0</v>
      </c>
      <c r="EC25" s="36">
        <f t="shared" si="179"/>
        <v>2</v>
      </c>
      <c r="ED25" s="36"/>
      <c r="EE25" s="36"/>
      <c r="EF25" s="36">
        <v>2</v>
      </c>
      <c r="EG25" s="36"/>
      <c r="EH25" s="36"/>
      <c r="EI25" s="99">
        <f t="shared" si="137"/>
        <v>13.333333333333334</v>
      </c>
      <c r="EJ25" s="36">
        <f t="shared" si="180"/>
        <v>2</v>
      </c>
      <c r="EK25" s="36"/>
      <c r="EL25" s="36"/>
      <c r="EM25" s="36">
        <v>2</v>
      </c>
      <c r="EN25" s="36"/>
      <c r="EO25" s="36"/>
      <c r="EP25" s="99">
        <f t="shared" si="139"/>
        <v>13.333333333333334</v>
      </c>
      <c r="EQ25" s="36">
        <f aca="true" t="shared" si="191" ref="EQ25:EQ35">ES25+ET25+EU25+EV25</f>
        <v>15</v>
      </c>
      <c r="ER25" s="36"/>
      <c r="ES25" s="36"/>
      <c r="ET25" s="36">
        <v>15</v>
      </c>
      <c r="EU25" s="36"/>
      <c r="EV25" s="36"/>
      <c r="EW25" s="36">
        <f t="shared" si="181"/>
        <v>0</v>
      </c>
      <c r="EX25" s="36"/>
      <c r="EY25" s="36"/>
      <c r="EZ25" s="36">
        <v>0</v>
      </c>
      <c r="FA25" s="36"/>
      <c r="FB25" s="36"/>
      <c r="FC25" s="99">
        <f t="shared" si="141"/>
        <v>0</v>
      </c>
      <c r="FD25" s="36">
        <f t="shared" si="182"/>
        <v>0</v>
      </c>
      <c r="FE25" s="36"/>
      <c r="FF25" s="36"/>
      <c r="FG25" s="36">
        <v>0</v>
      </c>
      <c r="FH25" s="36"/>
      <c r="FI25" s="36"/>
      <c r="FJ25" s="99">
        <f t="shared" si="143"/>
        <v>0</v>
      </c>
      <c r="FK25" s="36">
        <f t="shared" si="183"/>
        <v>3.5</v>
      </c>
      <c r="FL25" s="36"/>
      <c r="FM25" s="36"/>
      <c r="FN25" s="36">
        <v>3.5</v>
      </c>
      <c r="FO25" s="36"/>
      <c r="FP25" s="36"/>
      <c r="FQ25" s="99">
        <f t="shared" si="145"/>
        <v>23.333333333333332</v>
      </c>
      <c r="FR25" s="36">
        <f t="shared" si="184"/>
        <v>3.5</v>
      </c>
      <c r="FS25" s="36"/>
      <c r="FT25" s="36"/>
      <c r="FU25" s="36">
        <v>3.5</v>
      </c>
      <c r="FV25" s="36"/>
      <c r="FW25" s="36"/>
      <c r="FX25" s="99">
        <f t="shared" si="147"/>
        <v>23.333333333333332</v>
      </c>
      <c r="FY25" s="146">
        <v>1.5</v>
      </c>
      <c r="FZ25" s="26">
        <f t="shared" si="185"/>
        <v>5</v>
      </c>
      <c r="GA25" s="27"/>
      <c r="GB25" s="27"/>
      <c r="GC25" s="27">
        <v>5</v>
      </c>
      <c r="GD25" s="27"/>
      <c r="GE25" s="27"/>
      <c r="GF25" s="26">
        <f t="shared" si="186"/>
        <v>0</v>
      </c>
      <c r="GG25" s="27"/>
      <c r="GH25" s="27"/>
      <c r="GI25" s="27">
        <v>0</v>
      </c>
      <c r="GJ25" s="27"/>
      <c r="GK25" s="27"/>
      <c r="GL25" s="14">
        <f t="shared" si="149"/>
        <v>0</v>
      </c>
      <c r="GM25" s="26">
        <f t="shared" si="187"/>
        <v>0</v>
      </c>
      <c r="GN25" s="27"/>
      <c r="GO25" s="27"/>
      <c r="GP25" s="27">
        <v>0</v>
      </c>
      <c r="GQ25" s="27"/>
      <c r="GR25" s="27"/>
      <c r="GS25" s="14">
        <f t="shared" si="151"/>
        <v>0</v>
      </c>
      <c r="GT25" s="26">
        <f t="shared" si="188"/>
        <v>3.5</v>
      </c>
      <c r="GU25" s="27"/>
      <c r="GV25" s="27"/>
      <c r="GW25" s="27">
        <v>3.5</v>
      </c>
      <c r="GX25" s="27"/>
      <c r="GY25" s="27"/>
      <c r="GZ25" s="14">
        <f t="shared" si="153"/>
        <v>70</v>
      </c>
      <c r="HA25" s="26">
        <v>0</v>
      </c>
      <c r="HB25" s="27"/>
      <c r="HC25" s="27"/>
      <c r="HD25" s="27">
        <v>0</v>
      </c>
      <c r="HE25" s="27"/>
      <c r="HF25" s="27"/>
      <c r="HG25" s="14">
        <f t="shared" si="155"/>
        <v>0</v>
      </c>
      <c r="HH25" s="26">
        <v>0</v>
      </c>
      <c r="HI25" s="27"/>
      <c r="HJ25" s="27"/>
      <c r="HK25" s="27">
        <v>0</v>
      </c>
      <c r="HL25" s="27"/>
      <c r="HM25" s="27"/>
      <c r="HN25" s="14">
        <f t="shared" si="157"/>
        <v>0</v>
      </c>
      <c r="HO25" s="26">
        <v>0</v>
      </c>
      <c r="HP25" s="27"/>
      <c r="HQ25" s="27"/>
      <c r="HR25" s="27">
        <v>0</v>
      </c>
      <c r="HS25" s="27"/>
      <c r="HT25" s="27"/>
      <c r="HU25" s="14">
        <f t="shared" si="159"/>
        <v>0</v>
      </c>
    </row>
    <row r="26" spans="1:229" s="32" customFormat="1" ht="54" customHeight="1">
      <c r="A26" s="25"/>
      <c r="B26" s="115">
        <v>8</v>
      </c>
      <c r="C26" s="115" t="s">
        <v>49</v>
      </c>
      <c r="D26" s="33">
        <f t="shared" si="160"/>
        <v>10</v>
      </c>
      <c r="E26" s="38"/>
      <c r="F26" s="38"/>
      <c r="G26" s="38">
        <v>10</v>
      </c>
      <c r="H26" s="38"/>
      <c r="I26" s="38"/>
      <c r="J26" s="33">
        <f t="shared" si="162"/>
        <v>0</v>
      </c>
      <c r="K26" s="38"/>
      <c r="L26" s="38"/>
      <c r="M26" s="38">
        <v>0</v>
      </c>
      <c r="N26" s="38"/>
      <c r="O26" s="38"/>
      <c r="P26" s="99">
        <f t="shared" si="163"/>
        <v>0</v>
      </c>
      <c r="Q26" s="33">
        <f t="shared" si="164"/>
        <v>0</v>
      </c>
      <c r="R26" s="38"/>
      <c r="S26" s="38"/>
      <c r="T26" s="38">
        <v>0</v>
      </c>
      <c r="U26" s="38"/>
      <c r="V26" s="38"/>
      <c r="W26" s="14">
        <f t="shared" si="110"/>
        <v>0</v>
      </c>
      <c r="X26" s="33">
        <f t="shared" si="165"/>
        <v>0</v>
      </c>
      <c r="Y26" s="38"/>
      <c r="Z26" s="38"/>
      <c r="AA26" s="38">
        <v>0</v>
      </c>
      <c r="AB26" s="38"/>
      <c r="AC26" s="38"/>
      <c r="AD26" s="14">
        <f t="shared" si="112"/>
        <v>0</v>
      </c>
      <c r="AE26" s="38">
        <f t="shared" si="161"/>
        <v>10</v>
      </c>
      <c r="AF26" s="38"/>
      <c r="AG26" s="38"/>
      <c r="AH26" s="38">
        <v>10</v>
      </c>
      <c r="AI26" s="38"/>
      <c r="AJ26" s="38"/>
      <c r="AK26" s="38">
        <f t="shared" si="166"/>
        <v>0</v>
      </c>
      <c r="AL26" s="38"/>
      <c r="AM26" s="38"/>
      <c r="AN26" s="38">
        <v>0</v>
      </c>
      <c r="AO26" s="38"/>
      <c r="AP26" s="38"/>
      <c r="AQ26" s="99">
        <f t="shared" si="167"/>
        <v>0</v>
      </c>
      <c r="AR26" s="38">
        <f t="shared" si="168"/>
        <v>0</v>
      </c>
      <c r="AS26" s="38"/>
      <c r="AT26" s="38"/>
      <c r="AU26" s="38">
        <v>0</v>
      </c>
      <c r="AV26" s="38"/>
      <c r="AW26" s="38"/>
      <c r="AX26" s="99">
        <f t="shared" si="115"/>
        <v>0</v>
      </c>
      <c r="AY26" s="38">
        <f t="shared" si="169"/>
        <v>5.3</v>
      </c>
      <c r="AZ26" s="38"/>
      <c r="BA26" s="38"/>
      <c r="BB26" s="38">
        <v>5.3</v>
      </c>
      <c r="BC26" s="38"/>
      <c r="BD26" s="38"/>
      <c r="BE26" s="99">
        <f t="shared" si="117"/>
        <v>53</v>
      </c>
      <c r="BF26" s="33">
        <f t="shared" si="189"/>
        <v>15</v>
      </c>
      <c r="BG26" s="38"/>
      <c r="BH26" s="38"/>
      <c r="BI26" s="38">
        <v>15</v>
      </c>
      <c r="BJ26" s="38"/>
      <c r="BK26" s="38"/>
      <c r="BL26" s="33">
        <f t="shared" si="170"/>
        <v>0</v>
      </c>
      <c r="BM26" s="38"/>
      <c r="BN26" s="38"/>
      <c r="BO26" s="38"/>
      <c r="BP26" s="38"/>
      <c r="BQ26" s="38"/>
      <c r="BR26" s="14">
        <f t="shared" si="119"/>
        <v>0</v>
      </c>
      <c r="BS26" s="33">
        <f t="shared" si="171"/>
        <v>2</v>
      </c>
      <c r="BT26" s="38"/>
      <c r="BU26" s="38"/>
      <c r="BV26" s="38">
        <v>2</v>
      </c>
      <c r="BW26" s="38"/>
      <c r="BX26" s="38"/>
      <c r="BY26" s="14">
        <f t="shared" si="121"/>
        <v>13.333333333333334</v>
      </c>
      <c r="BZ26" s="33">
        <f t="shared" si="172"/>
        <v>3</v>
      </c>
      <c r="CA26" s="38"/>
      <c r="CB26" s="38"/>
      <c r="CC26" s="38">
        <v>3</v>
      </c>
      <c r="CD26" s="38"/>
      <c r="CE26" s="38"/>
      <c r="CF26" s="14">
        <f t="shared" si="123"/>
        <v>20</v>
      </c>
      <c r="CG26" s="38">
        <f t="shared" si="173"/>
        <v>3.5</v>
      </c>
      <c r="CH26" s="38"/>
      <c r="CI26" s="38"/>
      <c r="CJ26" s="38">
        <v>3.5</v>
      </c>
      <c r="CK26" s="38"/>
      <c r="CL26" s="38"/>
      <c r="CM26" s="99">
        <f t="shared" si="125"/>
        <v>23.333333333333332</v>
      </c>
      <c r="CN26" s="38">
        <f t="shared" si="190"/>
        <v>21</v>
      </c>
      <c r="CO26" s="38"/>
      <c r="CP26" s="38"/>
      <c r="CQ26" s="38">
        <v>21</v>
      </c>
      <c r="CR26" s="38"/>
      <c r="CS26" s="38"/>
      <c r="CT26" s="38">
        <f t="shared" si="174"/>
        <v>0</v>
      </c>
      <c r="CU26" s="38"/>
      <c r="CV26" s="38"/>
      <c r="CW26" s="38"/>
      <c r="CX26" s="38"/>
      <c r="CY26" s="38"/>
      <c r="CZ26" s="99">
        <f t="shared" si="127"/>
        <v>0</v>
      </c>
      <c r="DA26" s="38">
        <f t="shared" si="175"/>
        <v>2</v>
      </c>
      <c r="DB26" s="38"/>
      <c r="DC26" s="38"/>
      <c r="DD26" s="38">
        <v>2</v>
      </c>
      <c r="DE26" s="38"/>
      <c r="DF26" s="38"/>
      <c r="DG26" s="99">
        <f t="shared" si="129"/>
        <v>9.523809523809524</v>
      </c>
      <c r="DH26" s="38">
        <f t="shared" si="176"/>
        <v>3</v>
      </c>
      <c r="DI26" s="38"/>
      <c r="DJ26" s="38"/>
      <c r="DK26" s="38">
        <v>3</v>
      </c>
      <c r="DL26" s="38"/>
      <c r="DM26" s="38"/>
      <c r="DN26" s="99">
        <f t="shared" si="131"/>
        <v>14.285714285714285</v>
      </c>
      <c r="DO26" s="38">
        <f t="shared" si="177"/>
        <v>0.7</v>
      </c>
      <c r="DP26" s="38"/>
      <c r="DQ26" s="38"/>
      <c r="DR26" s="38">
        <v>0.7</v>
      </c>
      <c r="DS26" s="38"/>
      <c r="DT26" s="38"/>
      <c r="DU26" s="99">
        <f t="shared" si="133"/>
        <v>3.3333333333333335</v>
      </c>
      <c r="DV26" s="38">
        <f t="shared" si="178"/>
        <v>1</v>
      </c>
      <c r="DW26" s="38"/>
      <c r="DX26" s="38"/>
      <c r="DY26" s="38">
        <v>1</v>
      </c>
      <c r="DZ26" s="38"/>
      <c r="EA26" s="38"/>
      <c r="EB26" s="99">
        <f t="shared" si="135"/>
        <v>4.761904761904762</v>
      </c>
      <c r="EC26" s="38">
        <f t="shared" si="179"/>
        <v>7.9</v>
      </c>
      <c r="ED26" s="38"/>
      <c r="EE26" s="38"/>
      <c r="EF26" s="38">
        <v>7.9</v>
      </c>
      <c r="EG26" s="38"/>
      <c r="EH26" s="38"/>
      <c r="EI26" s="99">
        <f t="shared" si="137"/>
        <v>37.61904761904762</v>
      </c>
      <c r="EJ26" s="38">
        <f t="shared" si="180"/>
        <v>7.9</v>
      </c>
      <c r="EK26" s="38"/>
      <c r="EL26" s="38"/>
      <c r="EM26" s="38">
        <v>7.9</v>
      </c>
      <c r="EN26" s="38"/>
      <c r="EO26" s="38"/>
      <c r="EP26" s="99">
        <f t="shared" si="139"/>
        <v>37.61904761904762</v>
      </c>
      <c r="EQ26" s="38">
        <f t="shared" si="191"/>
        <v>21</v>
      </c>
      <c r="ER26" s="38"/>
      <c r="ES26" s="38"/>
      <c r="ET26" s="38">
        <v>21</v>
      </c>
      <c r="EU26" s="38"/>
      <c r="EV26" s="38"/>
      <c r="EW26" s="38">
        <f t="shared" si="181"/>
        <v>0.7</v>
      </c>
      <c r="EX26" s="38"/>
      <c r="EY26" s="38"/>
      <c r="EZ26" s="38">
        <v>0.7</v>
      </c>
      <c r="FA26" s="38"/>
      <c r="FB26" s="38"/>
      <c r="FC26" s="99">
        <f t="shared" si="141"/>
        <v>3.3333333333333335</v>
      </c>
      <c r="FD26" s="38">
        <f t="shared" si="182"/>
        <v>1</v>
      </c>
      <c r="FE26" s="38"/>
      <c r="FF26" s="38"/>
      <c r="FG26" s="38">
        <v>1</v>
      </c>
      <c r="FH26" s="38"/>
      <c r="FI26" s="38"/>
      <c r="FJ26" s="99">
        <f t="shared" si="143"/>
        <v>4.761904761904762</v>
      </c>
      <c r="FK26" s="38">
        <f t="shared" si="183"/>
        <v>4.1</v>
      </c>
      <c r="FL26" s="38"/>
      <c r="FM26" s="38"/>
      <c r="FN26" s="38">
        <v>4.1</v>
      </c>
      <c r="FO26" s="38"/>
      <c r="FP26" s="38"/>
      <c r="FQ26" s="99">
        <f t="shared" si="145"/>
        <v>19.523809523809522</v>
      </c>
      <c r="FR26" s="38">
        <f t="shared" si="184"/>
        <v>8</v>
      </c>
      <c r="FS26" s="38"/>
      <c r="FT26" s="38"/>
      <c r="FU26" s="38">
        <v>8</v>
      </c>
      <c r="FV26" s="38"/>
      <c r="FW26" s="38"/>
      <c r="FX26" s="99">
        <f t="shared" si="147"/>
        <v>38.095238095238095</v>
      </c>
      <c r="FY26" s="146"/>
      <c r="FZ26" s="26">
        <f t="shared" si="185"/>
        <v>10</v>
      </c>
      <c r="GA26" s="38"/>
      <c r="GB26" s="38"/>
      <c r="GC26" s="38">
        <v>10</v>
      </c>
      <c r="GD26" s="38"/>
      <c r="GE26" s="38"/>
      <c r="GF26" s="33">
        <f t="shared" si="186"/>
        <v>0.7</v>
      </c>
      <c r="GG26" s="38"/>
      <c r="GH26" s="38"/>
      <c r="GI26" s="38">
        <v>0.7</v>
      </c>
      <c r="GJ26" s="38"/>
      <c r="GK26" s="38"/>
      <c r="GL26" s="14">
        <f t="shared" si="149"/>
        <v>6.999999999999999</v>
      </c>
      <c r="GM26" s="33">
        <f t="shared" si="187"/>
        <v>1</v>
      </c>
      <c r="GN26" s="38"/>
      <c r="GO26" s="38"/>
      <c r="GP26" s="38">
        <v>1</v>
      </c>
      <c r="GQ26" s="38"/>
      <c r="GR26" s="38"/>
      <c r="GS26" s="14">
        <f t="shared" si="151"/>
        <v>10</v>
      </c>
      <c r="GT26" s="33">
        <f t="shared" si="188"/>
        <v>4.1</v>
      </c>
      <c r="GU26" s="38"/>
      <c r="GV26" s="38"/>
      <c r="GW26" s="38">
        <v>4.1</v>
      </c>
      <c r="GX26" s="38"/>
      <c r="GY26" s="38"/>
      <c r="GZ26" s="14">
        <f t="shared" si="153"/>
        <v>41</v>
      </c>
      <c r="HA26" s="33">
        <f aca="true" t="shared" si="192" ref="HA26:HA34">HC26+HD26+HE26+HF26</f>
        <v>0</v>
      </c>
      <c r="HB26" s="38"/>
      <c r="HC26" s="38"/>
      <c r="HD26" s="27">
        <v>0</v>
      </c>
      <c r="HE26" s="38"/>
      <c r="HF26" s="38"/>
      <c r="HG26" s="14">
        <f t="shared" si="155"/>
        <v>0</v>
      </c>
      <c r="HH26" s="33">
        <f aca="true" t="shared" si="193" ref="HH26:HH35">HJ26+HK26+HL26+HM26</f>
        <v>0.1</v>
      </c>
      <c r="HI26" s="38"/>
      <c r="HJ26" s="38"/>
      <c r="HK26" s="27">
        <v>0.1</v>
      </c>
      <c r="HL26" s="38"/>
      <c r="HM26" s="38"/>
      <c r="HN26" s="14">
        <f t="shared" si="157"/>
        <v>1</v>
      </c>
      <c r="HO26" s="33">
        <f aca="true" t="shared" si="194" ref="HO26:HO35">HQ26+HR26+HS26+HT26</f>
        <v>3.3</v>
      </c>
      <c r="HP26" s="38"/>
      <c r="HQ26" s="38"/>
      <c r="HR26" s="27">
        <v>3.3</v>
      </c>
      <c r="HS26" s="38"/>
      <c r="HT26" s="38"/>
      <c r="HU26" s="14">
        <f t="shared" si="159"/>
        <v>32.99999999999999</v>
      </c>
    </row>
    <row r="27" spans="2:229" s="8" customFormat="1" ht="87.75" customHeight="1">
      <c r="B27" s="11">
        <v>9</v>
      </c>
      <c r="C27" s="11" t="s">
        <v>17</v>
      </c>
      <c r="D27" s="26">
        <f t="shared" si="160"/>
        <v>120</v>
      </c>
      <c r="E27" s="27"/>
      <c r="F27" s="27"/>
      <c r="G27" s="27">
        <v>120</v>
      </c>
      <c r="H27" s="27"/>
      <c r="I27" s="27"/>
      <c r="J27" s="26">
        <f t="shared" si="162"/>
        <v>0</v>
      </c>
      <c r="K27" s="27"/>
      <c r="L27" s="27"/>
      <c r="M27" s="27">
        <v>0</v>
      </c>
      <c r="N27" s="27"/>
      <c r="O27" s="27"/>
      <c r="P27" s="34">
        <f t="shared" si="163"/>
        <v>0</v>
      </c>
      <c r="Q27" s="26">
        <f t="shared" si="164"/>
        <v>0</v>
      </c>
      <c r="R27" s="27"/>
      <c r="S27" s="27"/>
      <c r="T27" s="27">
        <v>0</v>
      </c>
      <c r="U27" s="27"/>
      <c r="V27" s="27"/>
      <c r="W27" s="35">
        <f t="shared" si="110"/>
        <v>0</v>
      </c>
      <c r="X27" s="26">
        <f t="shared" si="165"/>
        <v>0</v>
      </c>
      <c r="Y27" s="27"/>
      <c r="Z27" s="27"/>
      <c r="AA27" s="27">
        <v>0</v>
      </c>
      <c r="AB27" s="27"/>
      <c r="AC27" s="27"/>
      <c r="AD27" s="35">
        <f t="shared" si="112"/>
        <v>0</v>
      </c>
      <c r="AE27" s="36">
        <v>20</v>
      </c>
      <c r="AF27" s="36"/>
      <c r="AG27" s="36"/>
      <c r="AH27" s="36">
        <v>120</v>
      </c>
      <c r="AI27" s="36"/>
      <c r="AJ27" s="36"/>
      <c r="AK27" s="36">
        <f t="shared" si="166"/>
        <v>0</v>
      </c>
      <c r="AL27" s="36"/>
      <c r="AM27" s="36"/>
      <c r="AN27" s="36">
        <v>0</v>
      </c>
      <c r="AO27" s="36"/>
      <c r="AP27" s="36"/>
      <c r="AQ27" s="34">
        <f t="shared" si="167"/>
        <v>0</v>
      </c>
      <c r="AR27" s="36">
        <f t="shared" si="168"/>
        <v>0</v>
      </c>
      <c r="AS27" s="36"/>
      <c r="AT27" s="36"/>
      <c r="AU27" s="36">
        <v>0</v>
      </c>
      <c r="AV27" s="36"/>
      <c r="AW27" s="36"/>
      <c r="AX27" s="34">
        <f t="shared" si="115"/>
        <v>0</v>
      </c>
      <c r="AY27" s="36">
        <f t="shared" si="169"/>
        <v>20</v>
      </c>
      <c r="AZ27" s="36"/>
      <c r="BA27" s="36"/>
      <c r="BB27" s="36">
        <v>20</v>
      </c>
      <c r="BC27" s="36"/>
      <c r="BD27" s="36"/>
      <c r="BE27" s="34">
        <f t="shared" si="117"/>
        <v>100</v>
      </c>
      <c r="BF27" s="26">
        <f t="shared" si="189"/>
        <v>9.1</v>
      </c>
      <c r="BG27" s="27"/>
      <c r="BH27" s="27"/>
      <c r="BI27" s="27">
        <v>9.1</v>
      </c>
      <c r="BJ27" s="27"/>
      <c r="BK27" s="27"/>
      <c r="BL27" s="26">
        <f t="shared" si="170"/>
        <v>0</v>
      </c>
      <c r="BM27" s="27"/>
      <c r="BN27" s="27"/>
      <c r="BO27" s="27"/>
      <c r="BP27" s="27"/>
      <c r="BQ27" s="27"/>
      <c r="BR27" s="35">
        <f t="shared" si="119"/>
        <v>0</v>
      </c>
      <c r="BS27" s="26">
        <f t="shared" si="171"/>
        <v>2</v>
      </c>
      <c r="BT27" s="27"/>
      <c r="BU27" s="27"/>
      <c r="BV27" s="27">
        <v>2</v>
      </c>
      <c r="BW27" s="27"/>
      <c r="BX27" s="27"/>
      <c r="BY27" s="14">
        <f t="shared" si="121"/>
        <v>21.978021978021978</v>
      </c>
      <c r="BZ27" s="26">
        <f t="shared" si="172"/>
        <v>2</v>
      </c>
      <c r="CA27" s="27"/>
      <c r="CB27" s="27"/>
      <c r="CC27" s="27">
        <v>2</v>
      </c>
      <c r="CD27" s="27"/>
      <c r="CE27" s="27"/>
      <c r="CF27" s="14">
        <f t="shared" si="123"/>
        <v>21.978021978021978</v>
      </c>
      <c r="CG27" s="36">
        <f t="shared" si="173"/>
        <v>9.1</v>
      </c>
      <c r="CH27" s="36"/>
      <c r="CI27" s="36"/>
      <c r="CJ27" s="36">
        <v>9.1</v>
      </c>
      <c r="CK27" s="36"/>
      <c r="CL27" s="36"/>
      <c r="CM27" s="99">
        <f t="shared" si="125"/>
        <v>100</v>
      </c>
      <c r="CN27" s="36">
        <f t="shared" si="190"/>
        <v>35</v>
      </c>
      <c r="CO27" s="36"/>
      <c r="CP27" s="36"/>
      <c r="CQ27" s="36">
        <v>35</v>
      </c>
      <c r="CR27" s="36"/>
      <c r="CS27" s="36"/>
      <c r="CT27" s="36">
        <f t="shared" si="174"/>
        <v>0</v>
      </c>
      <c r="CU27" s="36"/>
      <c r="CV27" s="36"/>
      <c r="CW27" s="36"/>
      <c r="CX27" s="36"/>
      <c r="CY27" s="36"/>
      <c r="CZ27" s="34">
        <f t="shared" si="127"/>
        <v>0</v>
      </c>
      <c r="DA27" s="36">
        <f t="shared" si="175"/>
        <v>2</v>
      </c>
      <c r="DB27" s="36"/>
      <c r="DC27" s="36"/>
      <c r="DD27" s="36">
        <v>2</v>
      </c>
      <c r="DE27" s="36"/>
      <c r="DF27" s="36"/>
      <c r="DG27" s="99">
        <f t="shared" si="129"/>
        <v>5.714285714285714</v>
      </c>
      <c r="DH27" s="36">
        <f t="shared" si="176"/>
        <v>2</v>
      </c>
      <c r="DI27" s="36"/>
      <c r="DJ27" s="36"/>
      <c r="DK27" s="36">
        <v>2</v>
      </c>
      <c r="DL27" s="36"/>
      <c r="DM27" s="36"/>
      <c r="DN27" s="99">
        <f t="shared" si="131"/>
        <v>5.714285714285714</v>
      </c>
      <c r="DO27" s="36">
        <f t="shared" si="177"/>
        <v>3.4</v>
      </c>
      <c r="DP27" s="36"/>
      <c r="DQ27" s="36"/>
      <c r="DR27" s="36">
        <v>3.4</v>
      </c>
      <c r="DS27" s="36"/>
      <c r="DT27" s="36"/>
      <c r="DU27" s="99">
        <f t="shared" si="133"/>
        <v>9.714285714285714</v>
      </c>
      <c r="DV27" s="36">
        <f t="shared" si="178"/>
        <v>7.4</v>
      </c>
      <c r="DW27" s="36"/>
      <c r="DX27" s="36"/>
      <c r="DY27" s="36">
        <v>7.4</v>
      </c>
      <c r="DZ27" s="36"/>
      <c r="EA27" s="36"/>
      <c r="EB27" s="99">
        <f t="shared" si="135"/>
        <v>21.142857142857142</v>
      </c>
      <c r="EC27" s="36">
        <f t="shared" si="179"/>
        <v>26.4</v>
      </c>
      <c r="ED27" s="36"/>
      <c r="EE27" s="36"/>
      <c r="EF27" s="36">
        <v>26.4</v>
      </c>
      <c r="EG27" s="36"/>
      <c r="EH27" s="36"/>
      <c r="EI27" s="99">
        <f t="shared" si="137"/>
        <v>75.42857142857142</v>
      </c>
      <c r="EJ27" s="36">
        <f t="shared" si="180"/>
        <v>30.2</v>
      </c>
      <c r="EK27" s="36"/>
      <c r="EL27" s="36"/>
      <c r="EM27" s="36">
        <v>30.2</v>
      </c>
      <c r="EN27" s="36"/>
      <c r="EO27" s="36"/>
      <c r="EP27" s="99">
        <f t="shared" si="139"/>
        <v>86.28571428571429</v>
      </c>
      <c r="EQ27" s="36">
        <f t="shared" si="191"/>
        <v>35</v>
      </c>
      <c r="ER27" s="36"/>
      <c r="ES27" s="36"/>
      <c r="ET27" s="36">
        <v>35</v>
      </c>
      <c r="EU27" s="36"/>
      <c r="EV27" s="36"/>
      <c r="EW27" s="36">
        <f t="shared" si="181"/>
        <v>3.6</v>
      </c>
      <c r="EX27" s="36"/>
      <c r="EY27" s="36"/>
      <c r="EZ27" s="36">
        <v>3.6</v>
      </c>
      <c r="FA27" s="36"/>
      <c r="FB27" s="36"/>
      <c r="FC27" s="99">
        <f t="shared" si="141"/>
        <v>10.285714285714285</v>
      </c>
      <c r="FD27" s="36">
        <f t="shared" si="182"/>
        <v>13.5</v>
      </c>
      <c r="FE27" s="36"/>
      <c r="FF27" s="36"/>
      <c r="FG27" s="36">
        <v>13.5</v>
      </c>
      <c r="FH27" s="36"/>
      <c r="FI27" s="36"/>
      <c r="FJ27" s="99">
        <f t="shared" si="143"/>
        <v>38.57142857142858</v>
      </c>
      <c r="FK27" s="36">
        <f t="shared" si="183"/>
        <v>31.6</v>
      </c>
      <c r="FL27" s="36"/>
      <c r="FM27" s="36"/>
      <c r="FN27" s="36">
        <v>31.6</v>
      </c>
      <c r="FO27" s="36"/>
      <c r="FP27" s="36"/>
      <c r="FQ27" s="99">
        <f t="shared" si="145"/>
        <v>90.28571428571429</v>
      </c>
      <c r="FR27" s="36">
        <f t="shared" si="184"/>
        <v>31.6</v>
      </c>
      <c r="FS27" s="36"/>
      <c r="FT27" s="36"/>
      <c r="FU27" s="36">
        <v>31.6</v>
      </c>
      <c r="FV27" s="36"/>
      <c r="FW27" s="36"/>
      <c r="FX27" s="99">
        <f t="shared" si="147"/>
        <v>90.28571428571429</v>
      </c>
      <c r="FY27" s="146">
        <v>0</v>
      </c>
      <c r="FZ27" s="26">
        <f t="shared" si="185"/>
        <v>35</v>
      </c>
      <c r="GA27" s="27"/>
      <c r="GB27" s="27"/>
      <c r="GC27" s="27">
        <v>35</v>
      </c>
      <c r="GD27" s="27"/>
      <c r="GE27" s="27"/>
      <c r="GF27" s="26">
        <f t="shared" si="186"/>
        <v>3.6</v>
      </c>
      <c r="GG27" s="27"/>
      <c r="GH27" s="27"/>
      <c r="GI27" s="27">
        <v>3.6</v>
      </c>
      <c r="GJ27" s="27"/>
      <c r="GK27" s="27"/>
      <c r="GL27" s="14">
        <f t="shared" si="149"/>
        <v>10.285714285714285</v>
      </c>
      <c r="GM27" s="26">
        <f t="shared" si="187"/>
        <v>13.5</v>
      </c>
      <c r="GN27" s="27"/>
      <c r="GO27" s="27"/>
      <c r="GP27" s="27">
        <v>13.5</v>
      </c>
      <c r="GQ27" s="27"/>
      <c r="GR27" s="27"/>
      <c r="GS27" s="14">
        <f t="shared" si="151"/>
        <v>38.57142857142858</v>
      </c>
      <c r="GT27" s="26">
        <f t="shared" si="188"/>
        <v>31.6</v>
      </c>
      <c r="GU27" s="27"/>
      <c r="GV27" s="27"/>
      <c r="GW27" s="27">
        <v>31.6</v>
      </c>
      <c r="GX27" s="27"/>
      <c r="GY27" s="27"/>
      <c r="GZ27" s="14">
        <f t="shared" si="153"/>
        <v>90.28571428571429</v>
      </c>
      <c r="HA27" s="26">
        <f t="shared" si="192"/>
        <v>0</v>
      </c>
      <c r="HB27" s="27"/>
      <c r="HC27" s="27"/>
      <c r="HD27" s="27">
        <v>0</v>
      </c>
      <c r="HE27" s="27"/>
      <c r="HF27" s="27"/>
      <c r="HG27" s="14">
        <f t="shared" si="155"/>
        <v>0</v>
      </c>
      <c r="HH27" s="26">
        <f t="shared" si="193"/>
        <v>5</v>
      </c>
      <c r="HI27" s="27"/>
      <c r="HJ27" s="27"/>
      <c r="HK27" s="27">
        <v>5</v>
      </c>
      <c r="HL27" s="27"/>
      <c r="HM27" s="27"/>
      <c r="HN27" s="14">
        <f t="shared" si="157"/>
        <v>14.285714285714285</v>
      </c>
      <c r="HO27" s="26">
        <f t="shared" si="194"/>
        <v>15.5</v>
      </c>
      <c r="HP27" s="27"/>
      <c r="HQ27" s="27"/>
      <c r="HR27" s="27">
        <v>15.5</v>
      </c>
      <c r="HS27" s="27"/>
      <c r="HT27" s="27"/>
      <c r="HU27" s="14">
        <f t="shared" si="159"/>
        <v>44.285714285714285</v>
      </c>
    </row>
    <row r="28" spans="2:229" s="20" customFormat="1" ht="57.75" customHeight="1">
      <c r="B28" s="12">
        <v>10</v>
      </c>
      <c r="C28" s="12" t="s">
        <v>18</v>
      </c>
      <c r="D28" s="36">
        <f t="shared" si="160"/>
        <v>10</v>
      </c>
      <c r="E28" s="36"/>
      <c r="F28" s="36"/>
      <c r="G28" s="36">
        <v>10</v>
      </c>
      <c r="H28" s="36"/>
      <c r="I28" s="36"/>
      <c r="J28" s="36">
        <f t="shared" si="162"/>
        <v>0</v>
      </c>
      <c r="K28" s="36"/>
      <c r="L28" s="36"/>
      <c r="M28" s="36">
        <v>0</v>
      </c>
      <c r="N28" s="36"/>
      <c r="O28" s="36"/>
      <c r="P28" s="34">
        <f t="shared" si="163"/>
        <v>0</v>
      </c>
      <c r="Q28" s="36">
        <f t="shared" si="164"/>
        <v>0</v>
      </c>
      <c r="R28" s="36"/>
      <c r="S28" s="36"/>
      <c r="T28" s="36">
        <v>0</v>
      </c>
      <c r="U28" s="36"/>
      <c r="V28" s="36"/>
      <c r="W28" s="34">
        <f t="shared" si="110"/>
        <v>0</v>
      </c>
      <c r="X28" s="36">
        <f t="shared" si="165"/>
        <v>0</v>
      </c>
      <c r="Y28" s="36"/>
      <c r="Z28" s="36"/>
      <c r="AA28" s="36">
        <v>0</v>
      </c>
      <c r="AB28" s="36"/>
      <c r="AC28" s="36"/>
      <c r="AD28" s="34">
        <f t="shared" si="112"/>
        <v>0</v>
      </c>
      <c r="AE28" s="36">
        <f t="shared" si="161"/>
        <v>10</v>
      </c>
      <c r="AF28" s="36"/>
      <c r="AG28" s="36"/>
      <c r="AH28" s="36">
        <v>10</v>
      </c>
      <c r="AI28" s="36"/>
      <c r="AJ28" s="36"/>
      <c r="AK28" s="36">
        <f t="shared" si="166"/>
        <v>0</v>
      </c>
      <c r="AL28" s="36"/>
      <c r="AM28" s="36"/>
      <c r="AN28" s="36">
        <v>0</v>
      </c>
      <c r="AO28" s="36"/>
      <c r="AP28" s="36"/>
      <c r="AQ28" s="34">
        <f t="shared" si="167"/>
        <v>0</v>
      </c>
      <c r="AR28" s="36">
        <f t="shared" si="168"/>
        <v>0</v>
      </c>
      <c r="AS28" s="36"/>
      <c r="AT28" s="36"/>
      <c r="AU28" s="36">
        <v>0</v>
      </c>
      <c r="AV28" s="36"/>
      <c r="AW28" s="36"/>
      <c r="AX28" s="34">
        <f t="shared" si="115"/>
        <v>0</v>
      </c>
      <c r="AY28" s="36">
        <f t="shared" si="169"/>
        <v>8.1</v>
      </c>
      <c r="AZ28" s="36"/>
      <c r="BA28" s="36"/>
      <c r="BB28" s="36">
        <v>8.1</v>
      </c>
      <c r="BC28" s="36"/>
      <c r="BD28" s="36"/>
      <c r="BE28" s="34">
        <f t="shared" si="117"/>
        <v>81</v>
      </c>
      <c r="BF28" s="26">
        <f t="shared" si="189"/>
        <v>35</v>
      </c>
      <c r="BG28" s="36"/>
      <c r="BH28" s="36"/>
      <c r="BI28" s="36">
        <v>35</v>
      </c>
      <c r="BJ28" s="36"/>
      <c r="BK28" s="36"/>
      <c r="BL28" s="36">
        <f t="shared" si="170"/>
        <v>3</v>
      </c>
      <c r="BM28" s="36"/>
      <c r="BN28" s="36"/>
      <c r="BO28" s="36">
        <v>3</v>
      </c>
      <c r="BP28" s="36"/>
      <c r="BQ28" s="36"/>
      <c r="BR28" s="34">
        <f t="shared" si="119"/>
        <v>8.571428571428571</v>
      </c>
      <c r="BS28" s="36">
        <f t="shared" si="171"/>
        <v>3</v>
      </c>
      <c r="BT28" s="36"/>
      <c r="BU28" s="36"/>
      <c r="BV28" s="36">
        <v>3</v>
      </c>
      <c r="BW28" s="36"/>
      <c r="BX28" s="36"/>
      <c r="BY28" s="99">
        <f t="shared" si="121"/>
        <v>8.571428571428571</v>
      </c>
      <c r="BZ28" s="36">
        <f t="shared" si="172"/>
        <v>3</v>
      </c>
      <c r="CA28" s="36"/>
      <c r="CB28" s="36"/>
      <c r="CC28" s="36">
        <v>3</v>
      </c>
      <c r="CD28" s="36"/>
      <c r="CE28" s="36"/>
      <c r="CF28" s="99">
        <f t="shared" si="123"/>
        <v>8.571428571428571</v>
      </c>
      <c r="CG28" s="36">
        <f t="shared" si="173"/>
        <v>10.1</v>
      </c>
      <c r="CH28" s="36"/>
      <c r="CI28" s="36"/>
      <c r="CJ28" s="36">
        <v>10.1</v>
      </c>
      <c r="CK28" s="36"/>
      <c r="CL28" s="36"/>
      <c r="CM28" s="99">
        <f t="shared" si="125"/>
        <v>28.857142857142854</v>
      </c>
      <c r="CN28" s="36">
        <f t="shared" si="190"/>
        <v>15</v>
      </c>
      <c r="CO28" s="36"/>
      <c r="CP28" s="36"/>
      <c r="CQ28" s="36">
        <v>15</v>
      </c>
      <c r="CR28" s="36"/>
      <c r="CS28" s="36"/>
      <c r="CT28" s="36">
        <f t="shared" si="174"/>
        <v>3</v>
      </c>
      <c r="CU28" s="36"/>
      <c r="CV28" s="36"/>
      <c r="CW28" s="36">
        <v>3</v>
      </c>
      <c r="CX28" s="36"/>
      <c r="CY28" s="36"/>
      <c r="CZ28" s="34">
        <f t="shared" si="127"/>
        <v>20</v>
      </c>
      <c r="DA28" s="36">
        <f t="shared" si="175"/>
        <v>3</v>
      </c>
      <c r="DB28" s="36"/>
      <c r="DC28" s="36"/>
      <c r="DD28" s="36">
        <v>3</v>
      </c>
      <c r="DE28" s="36"/>
      <c r="DF28" s="36"/>
      <c r="DG28" s="99">
        <f t="shared" si="129"/>
        <v>20</v>
      </c>
      <c r="DH28" s="36">
        <f t="shared" si="176"/>
        <v>3</v>
      </c>
      <c r="DI28" s="36"/>
      <c r="DJ28" s="36"/>
      <c r="DK28" s="36">
        <v>3</v>
      </c>
      <c r="DL28" s="36"/>
      <c r="DM28" s="36"/>
      <c r="DN28" s="99">
        <f t="shared" si="131"/>
        <v>20</v>
      </c>
      <c r="DO28" s="36">
        <f t="shared" si="177"/>
        <v>0</v>
      </c>
      <c r="DP28" s="36"/>
      <c r="DQ28" s="36"/>
      <c r="DR28" s="36">
        <v>0</v>
      </c>
      <c r="DS28" s="36"/>
      <c r="DT28" s="36"/>
      <c r="DU28" s="99">
        <f t="shared" si="133"/>
        <v>0</v>
      </c>
      <c r="DV28" s="36">
        <f t="shared" si="178"/>
        <v>0</v>
      </c>
      <c r="DW28" s="36"/>
      <c r="DX28" s="36"/>
      <c r="DY28" s="36">
        <v>0</v>
      </c>
      <c r="DZ28" s="36"/>
      <c r="EA28" s="36"/>
      <c r="EB28" s="99">
        <f t="shared" si="135"/>
        <v>0</v>
      </c>
      <c r="EC28" s="36">
        <f t="shared" si="179"/>
        <v>3.8</v>
      </c>
      <c r="ED28" s="36"/>
      <c r="EE28" s="36"/>
      <c r="EF28" s="36">
        <v>3.8</v>
      </c>
      <c r="EG28" s="36"/>
      <c r="EH28" s="36"/>
      <c r="EI28" s="99">
        <f t="shared" si="137"/>
        <v>25.33333333333333</v>
      </c>
      <c r="EJ28" s="36">
        <f t="shared" si="180"/>
        <v>3.8</v>
      </c>
      <c r="EK28" s="36"/>
      <c r="EL28" s="36"/>
      <c r="EM28" s="36">
        <v>3.8</v>
      </c>
      <c r="EN28" s="36"/>
      <c r="EO28" s="36"/>
      <c r="EP28" s="99">
        <f t="shared" si="139"/>
        <v>25.33333333333333</v>
      </c>
      <c r="EQ28" s="36">
        <f t="shared" si="191"/>
        <v>15</v>
      </c>
      <c r="ER28" s="36"/>
      <c r="ES28" s="36"/>
      <c r="ET28" s="36">
        <v>15</v>
      </c>
      <c r="EU28" s="36"/>
      <c r="EV28" s="36"/>
      <c r="EW28" s="36">
        <f t="shared" si="181"/>
        <v>0</v>
      </c>
      <c r="EX28" s="36"/>
      <c r="EY28" s="36"/>
      <c r="EZ28" s="36">
        <v>0</v>
      </c>
      <c r="FA28" s="36"/>
      <c r="FB28" s="36"/>
      <c r="FC28" s="99">
        <f t="shared" si="141"/>
        <v>0</v>
      </c>
      <c r="FD28" s="36">
        <f t="shared" si="182"/>
        <v>0</v>
      </c>
      <c r="FE28" s="36"/>
      <c r="FF28" s="36"/>
      <c r="FG28" s="36">
        <v>0</v>
      </c>
      <c r="FH28" s="36"/>
      <c r="FI28" s="36"/>
      <c r="FJ28" s="99">
        <f t="shared" si="143"/>
        <v>0</v>
      </c>
      <c r="FK28" s="36">
        <f t="shared" si="183"/>
        <v>0</v>
      </c>
      <c r="FL28" s="36"/>
      <c r="FM28" s="36"/>
      <c r="FN28" s="36">
        <v>0</v>
      </c>
      <c r="FO28" s="36"/>
      <c r="FP28" s="36"/>
      <c r="FQ28" s="99">
        <f t="shared" si="145"/>
        <v>0</v>
      </c>
      <c r="FR28" s="36">
        <f t="shared" si="184"/>
        <v>0</v>
      </c>
      <c r="FS28" s="36"/>
      <c r="FT28" s="36"/>
      <c r="FU28" s="36">
        <v>0</v>
      </c>
      <c r="FV28" s="36"/>
      <c r="FW28" s="36"/>
      <c r="FX28" s="99">
        <f t="shared" si="147"/>
        <v>0</v>
      </c>
      <c r="FY28" s="146">
        <v>50</v>
      </c>
      <c r="FZ28" s="26">
        <f t="shared" si="185"/>
        <v>5</v>
      </c>
      <c r="GA28" s="36"/>
      <c r="GB28" s="36"/>
      <c r="GC28" s="36">
        <v>5</v>
      </c>
      <c r="GD28" s="36"/>
      <c r="GE28" s="36"/>
      <c r="GF28" s="26">
        <f t="shared" si="186"/>
        <v>0</v>
      </c>
      <c r="GG28" s="36"/>
      <c r="GH28" s="36"/>
      <c r="GI28" s="36">
        <v>0</v>
      </c>
      <c r="GJ28" s="36"/>
      <c r="GK28" s="36"/>
      <c r="GL28" s="14">
        <f t="shared" si="149"/>
        <v>0</v>
      </c>
      <c r="GM28" s="26">
        <f t="shared" si="187"/>
        <v>0</v>
      </c>
      <c r="GN28" s="36"/>
      <c r="GO28" s="36"/>
      <c r="GP28" s="36">
        <v>0</v>
      </c>
      <c r="GQ28" s="36"/>
      <c r="GR28" s="36"/>
      <c r="GS28" s="14">
        <f t="shared" si="151"/>
        <v>0</v>
      </c>
      <c r="GT28" s="26">
        <f t="shared" si="188"/>
        <v>0</v>
      </c>
      <c r="GU28" s="36"/>
      <c r="GV28" s="36"/>
      <c r="GW28" s="36">
        <v>0</v>
      </c>
      <c r="GX28" s="36"/>
      <c r="GY28" s="36"/>
      <c r="GZ28" s="14">
        <f t="shared" si="153"/>
        <v>0</v>
      </c>
      <c r="HA28" s="26">
        <f t="shared" si="192"/>
        <v>0</v>
      </c>
      <c r="HB28" s="36"/>
      <c r="HC28" s="36"/>
      <c r="HD28" s="27">
        <v>0</v>
      </c>
      <c r="HE28" s="36"/>
      <c r="HF28" s="36"/>
      <c r="HG28" s="14">
        <f t="shared" si="155"/>
        <v>0</v>
      </c>
      <c r="HH28" s="26">
        <f t="shared" si="193"/>
        <v>0</v>
      </c>
      <c r="HI28" s="36"/>
      <c r="HJ28" s="36"/>
      <c r="HK28" s="27">
        <v>0</v>
      </c>
      <c r="HL28" s="36"/>
      <c r="HM28" s="36"/>
      <c r="HN28" s="14">
        <f t="shared" si="157"/>
        <v>0</v>
      </c>
      <c r="HO28" s="26">
        <f t="shared" si="194"/>
        <v>0</v>
      </c>
      <c r="HP28" s="36"/>
      <c r="HQ28" s="36"/>
      <c r="HR28" s="27">
        <v>0</v>
      </c>
      <c r="HS28" s="36"/>
      <c r="HT28" s="36"/>
      <c r="HU28" s="14">
        <f t="shared" si="159"/>
        <v>0</v>
      </c>
    </row>
    <row r="29" spans="2:229" s="20" customFormat="1" ht="57" customHeight="1">
      <c r="B29" s="12">
        <v>11</v>
      </c>
      <c r="C29" s="12" t="s">
        <v>19</v>
      </c>
      <c r="D29" s="26">
        <f t="shared" si="160"/>
        <v>10</v>
      </c>
      <c r="E29" s="36"/>
      <c r="F29" s="36"/>
      <c r="G29" s="36">
        <v>10</v>
      </c>
      <c r="H29" s="36"/>
      <c r="I29" s="36"/>
      <c r="J29" s="26">
        <f t="shared" si="162"/>
        <v>0</v>
      </c>
      <c r="K29" s="36"/>
      <c r="L29" s="36"/>
      <c r="M29" s="36">
        <v>0</v>
      </c>
      <c r="N29" s="36"/>
      <c r="O29" s="36"/>
      <c r="P29" s="34">
        <f t="shared" si="163"/>
        <v>0</v>
      </c>
      <c r="Q29" s="26">
        <f t="shared" si="164"/>
        <v>0</v>
      </c>
      <c r="R29" s="36"/>
      <c r="S29" s="36"/>
      <c r="T29" s="36">
        <v>0</v>
      </c>
      <c r="U29" s="36"/>
      <c r="V29" s="36"/>
      <c r="W29" s="35">
        <f t="shared" si="110"/>
        <v>0</v>
      </c>
      <c r="X29" s="26">
        <f t="shared" si="165"/>
        <v>0</v>
      </c>
      <c r="Y29" s="36"/>
      <c r="Z29" s="36"/>
      <c r="AA29" s="36">
        <v>0</v>
      </c>
      <c r="AB29" s="36"/>
      <c r="AC29" s="36"/>
      <c r="AD29" s="35">
        <f t="shared" si="112"/>
        <v>0</v>
      </c>
      <c r="AE29" s="36">
        <f t="shared" si="161"/>
        <v>10</v>
      </c>
      <c r="AF29" s="36"/>
      <c r="AG29" s="36"/>
      <c r="AH29" s="36">
        <v>10</v>
      </c>
      <c r="AI29" s="36"/>
      <c r="AJ29" s="36"/>
      <c r="AK29" s="36">
        <f t="shared" si="166"/>
        <v>0</v>
      </c>
      <c r="AL29" s="36"/>
      <c r="AM29" s="36"/>
      <c r="AN29" s="36">
        <v>0</v>
      </c>
      <c r="AO29" s="36"/>
      <c r="AP29" s="36"/>
      <c r="AQ29" s="34">
        <f t="shared" si="167"/>
        <v>0</v>
      </c>
      <c r="AR29" s="36">
        <f t="shared" si="168"/>
        <v>0</v>
      </c>
      <c r="AS29" s="36"/>
      <c r="AT29" s="36"/>
      <c r="AU29" s="36">
        <v>0</v>
      </c>
      <c r="AV29" s="36"/>
      <c r="AW29" s="36"/>
      <c r="AX29" s="34">
        <f t="shared" si="115"/>
        <v>0</v>
      </c>
      <c r="AY29" s="36">
        <f t="shared" si="169"/>
        <v>10</v>
      </c>
      <c r="AZ29" s="36"/>
      <c r="BA29" s="36"/>
      <c r="BB29" s="36">
        <v>10</v>
      </c>
      <c r="BC29" s="36"/>
      <c r="BD29" s="36"/>
      <c r="BE29" s="34">
        <f t="shared" si="117"/>
        <v>100</v>
      </c>
      <c r="BF29" s="26">
        <f t="shared" si="189"/>
        <v>9.2</v>
      </c>
      <c r="BG29" s="36"/>
      <c r="BH29" s="36"/>
      <c r="BI29" s="36">
        <v>9.2</v>
      </c>
      <c r="BJ29" s="36"/>
      <c r="BK29" s="36"/>
      <c r="BL29" s="26">
        <f t="shared" si="170"/>
        <v>0</v>
      </c>
      <c r="BM29" s="36"/>
      <c r="BN29" s="36"/>
      <c r="BO29" s="36"/>
      <c r="BP29" s="36"/>
      <c r="BQ29" s="36"/>
      <c r="BR29" s="35">
        <f t="shared" si="119"/>
        <v>0</v>
      </c>
      <c r="BS29" s="26">
        <f t="shared" si="171"/>
        <v>5.8</v>
      </c>
      <c r="BT29" s="36"/>
      <c r="BU29" s="36"/>
      <c r="BV29" s="36">
        <v>5.8</v>
      </c>
      <c r="BW29" s="36"/>
      <c r="BX29" s="36"/>
      <c r="BY29" s="14">
        <f t="shared" si="121"/>
        <v>63.04347826086957</v>
      </c>
      <c r="BZ29" s="26">
        <f t="shared" si="172"/>
        <v>6.2</v>
      </c>
      <c r="CA29" s="36"/>
      <c r="CB29" s="36"/>
      <c r="CC29" s="36">
        <v>6.2</v>
      </c>
      <c r="CD29" s="36"/>
      <c r="CE29" s="36"/>
      <c r="CF29" s="14">
        <f t="shared" si="123"/>
        <v>67.3913043478261</v>
      </c>
      <c r="CG29" s="36">
        <f t="shared" si="173"/>
        <v>9.2</v>
      </c>
      <c r="CH29" s="36"/>
      <c r="CI29" s="36"/>
      <c r="CJ29" s="36">
        <v>9.2</v>
      </c>
      <c r="CK29" s="36"/>
      <c r="CL29" s="36"/>
      <c r="CM29" s="99">
        <f t="shared" si="125"/>
        <v>100</v>
      </c>
      <c r="CN29" s="36">
        <f t="shared" si="190"/>
        <v>27</v>
      </c>
      <c r="CO29" s="36"/>
      <c r="CP29" s="36"/>
      <c r="CQ29" s="36">
        <v>27</v>
      </c>
      <c r="CR29" s="36"/>
      <c r="CS29" s="36"/>
      <c r="CT29" s="36">
        <f t="shared" si="174"/>
        <v>0</v>
      </c>
      <c r="CU29" s="36"/>
      <c r="CV29" s="36"/>
      <c r="CW29" s="36"/>
      <c r="CX29" s="36"/>
      <c r="CY29" s="36"/>
      <c r="CZ29" s="34">
        <f t="shared" si="127"/>
        <v>0</v>
      </c>
      <c r="DA29" s="36">
        <f t="shared" si="175"/>
        <v>5.8</v>
      </c>
      <c r="DB29" s="36"/>
      <c r="DC29" s="36"/>
      <c r="DD29" s="36">
        <v>5.8</v>
      </c>
      <c r="DE29" s="36"/>
      <c r="DF29" s="36"/>
      <c r="DG29" s="99">
        <f t="shared" si="129"/>
        <v>21.48148148148148</v>
      </c>
      <c r="DH29" s="36">
        <f t="shared" si="176"/>
        <v>6.2</v>
      </c>
      <c r="DI29" s="36"/>
      <c r="DJ29" s="36"/>
      <c r="DK29" s="36">
        <v>6.2</v>
      </c>
      <c r="DL29" s="36"/>
      <c r="DM29" s="36"/>
      <c r="DN29" s="99">
        <f t="shared" si="131"/>
        <v>22.962962962962962</v>
      </c>
      <c r="DO29" s="36">
        <f t="shared" si="177"/>
        <v>1.6</v>
      </c>
      <c r="DP29" s="36"/>
      <c r="DQ29" s="36"/>
      <c r="DR29" s="36">
        <v>1.6</v>
      </c>
      <c r="DS29" s="36"/>
      <c r="DT29" s="36"/>
      <c r="DU29" s="99">
        <f t="shared" si="133"/>
        <v>5.9259259259259265</v>
      </c>
      <c r="DV29" s="36">
        <f t="shared" si="178"/>
        <v>1.9</v>
      </c>
      <c r="DW29" s="36"/>
      <c r="DX29" s="36"/>
      <c r="DY29" s="36">
        <v>1.9</v>
      </c>
      <c r="DZ29" s="36"/>
      <c r="EA29" s="36"/>
      <c r="EB29" s="99">
        <f t="shared" si="135"/>
        <v>7.037037037037036</v>
      </c>
      <c r="EC29" s="36">
        <f t="shared" si="179"/>
        <v>10.8</v>
      </c>
      <c r="ED29" s="36"/>
      <c r="EE29" s="36"/>
      <c r="EF29" s="36">
        <v>10.8</v>
      </c>
      <c r="EG29" s="36"/>
      <c r="EH29" s="36"/>
      <c r="EI29" s="99">
        <f t="shared" si="137"/>
        <v>40</v>
      </c>
      <c r="EJ29" s="36">
        <f t="shared" si="180"/>
        <v>21.5</v>
      </c>
      <c r="EK29" s="36"/>
      <c r="EL29" s="36"/>
      <c r="EM29" s="36">
        <v>21.5</v>
      </c>
      <c r="EN29" s="36"/>
      <c r="EO29" s="36"/>
      <c r="EP29" s="99">
        <f t="shared" si="139"/>
        <v>79.62962962962963</v>
      </c>
      <c r="EQ29" s="36">
        <f t="shared" si="191"/>
        <v>27</v>
      </c>
      <c r="ER29" s="36"/>
      <c r="ES29" s="36"/>
      <c r="ET29" s="36">
        <v>27</v>
      </c>
      <c r="EU29" s="36"/>
      <c r="EV29" s="36"/>
      <c r="EW29" s="36">
        <f t="shared" si="181"/>
        <v>1.7</v>
      </c>
      <c r="EX29" s="36"/>
      <c r="EY29" s="36"/>
      <c r="EZ29" s="36">
        <v>1.7</v>
      </c>
      <c r="FA29" s="36"/>
      <c r="FB29" s="36"/>
      <c r="FC29" s="99">
        <f t="shared" si="141"/>
        <v>6.296296296296296</v>
      </c>
      <c r="FD29" s="36">
        <f t="shared" si="182"/>
        <v>2</v>
      </c>
      <c r="FE29" s="36"/>
      <c r="FF29" s="36"/>
      <c r="FG29" s="36">
        <v>2</v>
      </c>
      <c r="FH29" s="36"/>
      <c r="FI29" s="36"/>
      <c r="FJ29" s="99">
        <f t="shared" si="143"/>
        <v>7.4074074074074066</v>
      </c>
      <c r="FK29" s="36">
        <f t="shared" si="183"/>
        <v>10.4</v>
      </c>
      <c r="FL29" s="36"/>
      <c r="FM29" s="36"/>
      <c r="FN29" s="36">
        <v>10.4</v>
      </c>
      <c r="FO29" s="36"/>
      <c r="FP29" s="36"/>
      <c r="FQ29" s="99">
        <f t="shared" si="145"/>
        <v>38.51851851851852</v>
      </c>
      <c r="FR29" s="36">
        <f t="shared" si="184"/>
        <v>10.4</v>
      </c>
      <c r="FS29" s="36"/>
      <c r="FT29" s="36"/>
      <c r="FU29" s="36">
        <v>10.4</v>
      </c>
      <c r="FV29" s="36"/>
      <c r="FW29" s="36"/>
      <c r="FX29" s="99">
        <f t="shared" si="147"/>
        <v>38.51851851851852</v>
      </c>
      <c r="FY29" s="146">
        <v>2</v>
      </c>
      <c r="FZ29" s="26">
        <f t="shared" si="185"/>
        <v>10</v>
      </c>
      <c r="GA29" s="36"/>
      <c r="GB29" s="36"/>
      <c r="GC29" s="36">
        <v>10</v>
      </c>
      <c r="GD29" s="36"/>
      <c r="GE29" s="36"/>
      <c r="GF29" s="26">
        <f t="shared" si="186"/>
        <v>1.7</v>
      </c>
      <c r="GG29" s="36"/>
      <c r="GH29" s="36"/>
      <c r="GI29" s="36">
        <v>1.7</v>
      </c>
      <c r="GJ29" s="36"/>
      <c r="GK29" s="36"/>
      <c r="GL29" s="14">
        <f t="shared" si="149"/>
        <v>17</v>
      </c>
      <c r="GM29" s="26">
        <f t="shared" si="187"/>
        <v>2</v>
      </c>
      <c r="GN29" s="36"/>
      <c r="GO29" s="36"/>
      <c r="GP29" s="36">
        <v>2</v>
      </c>
      <c r="GQ29" s="36"/>
      <c r="GR29" s="36"/>
      <c r="GS29" s="14">
        <f t="shared" si="151"/>
        <v>20</v>
      </c>
      <c r="GT29" s="26">
        <f t="shared" si="188"/>
        <v>10.4</v>
      </c>
      <c r="GU29" s="36"/>
      <c r="GV29" s="36"/>
      <c r="GW29" s="36">
        <v>10.4</v>
      </c>
      <c r="GX29" s="36"/>
      <c r="GY29" s="36"/>
      <c r="GZ29" s="14">
        <f t="shared" si="153"/>
        <v>104</v>
      </c>
      <c r="HA29" s="26">
        <f t="shared" si="192"/>
        <v>1.9</v>
      </c>
      <c r="HB29" s="36"/>
      <c r="HC29" s="36"/>
      <c r="HD29" s="27">
        <v>1.9</v>
      </c>
      <c r="HE29" s="36"/>
      <c r="HF29" s="36"/>
      <c r="HG29" s="14">
        <f t="shared" si="155"/>
        <v>19</v>
      </c>
      <c r="HH29" s="26">
        <f t="shared" si="193"/>
        <v>2.3</v>
      </c>
      <c r="HI29" s="36"/>
      <c r="HJ29" s="36"/>
      <c r="HK29" s="27">
        <v>2.3</v>
      </c>
      <c r="HL29" s="36"/>
      <c r="HM29" s="36"/>
      <c r="HN29" s="14">
        <f t="shared" si="157"/>
        <v>23</v>
      </c>
      <c r="HO29" s="26">
        <f t="shared" si="194"/>
        <v>5.5</v>
      </c>
      <c r="HP29" s="36"/>
      <c r="HQ29" s="36"/>
      <c r="HR29" s="27">
        <v>5.5</v>
      </c>
      <c r="HS29" s="36"/>
      <c r="HT29" s="36"/>
      <c r="HU29" s="14">
        <f t="shared" si="159"/>
        <v>55.00000000000001</v>
      </c>
    </row>
    <row r="30" spans="2:229" s="20" customFormat="1" ht="42.75" customHeight="1">
      <c r="B30" s="12">
        <v>12</v>
      </c>
      <c r="C30" s="12" t="s">
        <v>20</v>
      </c>
      <c r="D30" s="26">
        <f t="shared" si="160"/>
        <v>35</v>
      </c>
      <c r="E30" s="36"/>
      <c r="F30" s="36"/>
      <c r="G30" s="36">
        <v>35</v>
      </c>
      <c r="H30" s="36"/>
      <c r="I30" s="36"/>
      <c r="J30" s="26">
        <f t="shared" si="162"/>
        <v>0</v>
      </c>
      <c r="K30" s="36"/>
      <c r="L30" s="36"/>
      <c r="M30" s="36">
        <v>0</v>
      </c>
      <c r="N30" s="36"/>
      <c r="O30" s="36"/>
      <c r="P30" s="34">
        <f t="shared" si="163"/>
        <v>0</v>
      </c>
      <c r="Q30" s="26">
        <f t="shared" si="164"/>
        <v>0</v>
      </c>
      <c r="R30" s="36"/>
      <c r="S30" s="36"/>
      <c r="T30" s="36">
        <v>0</v>
      </c>
      <c r="U30" s="36"/>
      <c r="V30" s="36"/>
      <c r="W30" s="35">
        <f t="shared" si="110"/>
        <v>0</v>
      </c>
      <c r="X30" s="26">
        <f t="shared" si="165"/>
        <v>2.8</v>
      </c>
      <c r="Y30" s="36"/>
      <c r="Z30" s="36"/>
      <c r="AA30" s="36">
        <v>2.8</v>
      </c>
      <c r="AB30" s="36"/>
      <c r="AC30" s="36"/>
      <c r="AD30" s="35">
        <f t="shared" si="112"/>
        <v>8</v>
      </c>
      <c r="AE30" s="36">
        <f t="shared" si="161"/>
        <v>35</v>
      </c>
      <c r="AF30" s="36"/>
      <c r="AG30" s="36"/>
      <c r="AH30" s="36">
        <v>35</v>
      </c>
      <c r="AI30" s="36"/>
      <c r="AJ30" s="36"/>
      <c r="AK30" s="36">
        <f t="shared" si="166"/>
        <v>0</v>
      </c>
      <c r="AL30" s="36"/>
      <c r="AM30" s="36"/>
      <c r="AN30" s="36">
        <v>0</v>
      </c>
      <c r="AO30" s="36"/>
      <c r="AP30" s="36"/>
      <c r="AQ30" s="34">
        <f t="shared" si="167"/>
        <v>0</v>
      </c>
      <c r="AR30" s="36">
        <f t="shared" si="168"/>
        <v>0</v>
      </c>
      <c r="AS30" s="36"/>
      <c r="AT30" s="36"/>
      <c r="AU30" s="36">
        <v>0</v>
      </c>
      <c r="AV30" s="36"/>
      <c r="AW30" s="36"/>
      <c r="AX30" s="34">
        <f t="shared" si="115"/>
        <v>0</v>
      </c>
      <c r="AY30" s="36">
        <f t="shared" si="169"/>
        <v>2.8</v>
      </c>
      <c r="AZ30" s="36"/>
      <c r="BA30" s="36"/>
      <c r="BB30" s="36">
        <v>2.8</v>
      </c>
      <c r="BC30" s="36"/>
      <c r="BD30" s="36"/>
      <c r="BE30" s="34">
        <f t="shared" si="117"/>
        <v>8</v>
      </c>
      <c r="BF30" s="26">
        <f t="shared" si="189"/>
        <v>35</v>
      </c>
      <c r="BG30" s="36"/>
      <c r="BH30" s="36"/>
      <c r="BI30" s="36">
        <v>35</v>
      </c>
      <c r="BJ30" s="36"/>
      <c r="BK30" s="36"/>
      <c r="BL30" s="26">
        <f t="shared" si="170"/>
        <v>0</v>
      </c>
      <c r="BM30" s="36"/>
      <c r="BN30" s="36"/>
      <c r="BO30" s="36"/>
      <c r="BP30" s="36"/>
      <c r="BQ30" s="36"/>
      <c r="BR30" s="35">
        <f t="shared" si="119"/>
        <v>0</v>
      </c>
      <c r="BS30" s="26">
        <f t="shared" si="171"/>
        <v>4</v>
      </c>
      <c r="BT30" s="36"/>
      <c r="BU30" s="36"/>
      <c r="BV30" s="36">
        <v>4</v>
      </c>
      <c r="BW30" s="36"/>
      <c r="BX30" s="36"/>
      <c r="BY30" s="14">
        <f t="shared" si="121"/>
        <v>11.428571428571429</v>
      </c>
      <c r="BZ30" s="26">
        <f t="shared" si="172"/>
        <v>9.5</v>
      </c>
      <c r="CA30" s="36"/>
      <c r="CB30" s="36"/>
      <c r="CC30" s="36">
        <v>9.5</v>
      </c>
      <c r="CD30" s="36"/>
      <c r="CE30" s="36"/>
      <c r="CF30" s="14">
        <f t="shared" si="123"/>
        <v>27.142857142857142</v>
      </c>
      <c r="CG30" s="36">
        <f t="shared" si="173"/>
        <v>15.3</v>
      </c>
      <c r="CH30" s="36"/>
      <c r="CI30" s="36"/>
      <c r="CJ30" s="36">
        <v>15.3</v>
      </c>
      <c r="CK30" s="36"/>
      <c r="CL30" s="36"/>
      <c r="CM30" s="99">
        <f t="shared" si="125"/>
        <v>43.714285714285715</v>
      </c>
      <c r="CN30" s="36">
        <f t="shared" si="190"/>
        <v>22</v>
      </c>
      <c r="CO30" s="36"/>
      <c r="CP30" s="36"/>
      <c r="CQ30" s="36">
        <v>22</v>
      </c>
      <c r="CR30" s="36"/>
      <c r="CS30" s="36"/>
      <c r="CT30" s="36">
        <f t="shared" si="174"/>
        <v>0</v>
      </c>
      <c r="CU30" s="36"/>
      <c r="CV30" s="36"/>
      <c r="CW30" s="36"/>
      <c r="CX30" s="36"/>
      <c r="CY30" s="36"/>
      <c r="CZ30" s="34">
        <f t="shared" si="127"/>
        <v>0</v>
      </c>
      <c r="DA30" s="36">
        <f t="shared" si="175"/>
        <v>4</v>
      </c>
      <c r="DB30" s="36"/>
      <c r="DC30" s="36"/>
      <c r="DD30" s="36">
        <v>4</v>
      </c>
      <c r="DE30" s="36"/>
      <c r="DF30" s="36"/>
      <c r="DG30" s="99">
        <f t="shared" si="129"/>
        <v>18.181818181818183</v>
      </c>
      <c r="DH30" s="36">
        <f t="shared" si="176"/>
        <v>9.5</v>
      </c>
      <c r="DI30" s="36"/>
      <c r="DJ30" s="36"/>
      <c r="DK30" s="36">
        <v>9.5</v>
      </c>
      <c r="DL30" s="36"/>
      <c r="DM30" s="36"/>
      <c r="DN30" s="99">
        <f t="shared" si="131"/>
        <v>43.18181818181818</v>
      </c>
      <c r="DO30" s="36">
        <f t="shared" si="177"/>
        <v>0.2</v>
      </c>
      <c r="DP30" s="36"/>
      <c r="DQ30" s="36"/>
      <c r="DR30" s="36">
        <v>0.2</v>
      </c>
      <c r="DS30" s="36"/>
      <c r="DT30" s="36"/>
      <c r="DU30" s="99">
        <f t="shared" si="133"/>
        <v>0.9090909090909092</v>
      </c>
      <c r="DV30" s="36">
        <f t="shared" si="178"/>
        <v>0.5</v>
      </c>
      <c r="DW30" s="36"/>
      <c r="DX30" s="36"/>
      <c r="DY30" s="36">
        <v>0.5</v>
      </c>
      <c r="DZ30" s="36"/>
      <c r="EA30" s="36"/>
      <c r="EB30" s="99">
        <f t="shared" si="135"/>
        <v>2.272727272727273</v>
      </c>
      <c r="EC30" s="36">
        <f t="shared" si="179"/>
        <v>0.9</v>
      </c>
      <c r="ED30" s="36"/>
      <c r="EE30" s="36"/>
      <c r="EF30" s="36">
        <v>0.9</v>
      </c>
      <c r="EG30" s="36"/>
      <c r="EH30" s="36"/>
      <c r="EI30" s="99">
        <f t="shared" si="137"/>
        <v>4.090909090909091</v>
      </c>
      <c r="EJ30" s="36">
        <f t="shared" si="180"/>
        <v>7.1</v>
      </c>
      <c r="EK30" s="36"/>
      <c r="EL30" s="36"/>
      <c r="EM30" s="36">
        <v>7.1</v>
      </c>
      <c r="EN30" s="36"/>
      <c r="EO30" s="36"/>
      <c r="EP30" s="99">
        <f t="shared" si="139"/>
        <v>32.272727272727266</v>
      </c>
      <c r="EQ30" s="36">
        <f t="shared" si="191"/>
        <v>22</v>
      </c>
      <c r="ER30" s="36"/>
      <c r="ES30" s="36"/>
      <c r="ET30" s="36">
        <v>22</v>
      </c>
      <c r="EU30" s="36"/>
      <c r="EV30" s="36"/>
      <c r="EW30" s="36">
        <f t="shared" si="181"/>
        <v>0.2</v>
      </c>
      <c r="EX30" s="36"/>
      <c r="EY30" s="36"/>
      <c r="EZ30" s="36">
        <v>0.2</v>
      </c>
      <c r="FA30" s="36"/>
      <c r="FB30" s="36"/>
      <c r="FC30" s="99">
        <f t="shared" si="141"/>
        <v>0.9090909090909092</v>
      </c>
      <c r="FD30" s="36">
        <f t="shared" si="182"/>
        <v>0.5</v>
      </c>
      <c r="FE30" s="36"/>
      <c r="FF30" s="36"/>
      <c r="FG30" s="36">
        <v>0.5</v>
      </c>
      <c r="FH30" s="36"/>
      <c r="FI30" s="36"/>
      <c r="FJ30" s="99">
        <f t="shared" si="143"/>
        <v>2.272727272727273</v>
      </c>
      <c r="FK30" s="36">
        <f t="shared" si="183"/>
        <v>8.5</v>
      </c>
      <c r="FL30" s="36"/>
      <c r="FM30" s="36"/>
      <c r="FN30" s="36">
        <v>8.5</v>
      </c>
      <c r="FO30" s="36"/>
      <c r="FP30" s="36"/>
      <c r="FQ30" s="99">
        <f t="shared" si="145"/>
        <v>38.63636363636363</v>
      </c>
      <c r="FR30" s="36">
        <f t="shared" si="184"/>
        <v>8.5</v>
      </c>
      <c r="FS30" s="36"/>
      <c r="FT30" s="36"/>
      <c r="FU30" s="36">
        <v>8.5</v>
      </c>
      <c r="FV30" s="36"/>
      <c r="FW30" s="36"/>
      <c r="FX30" s="99">
        <f t="shared" si="147"/>
        <v>38.63636363636363</v>
      </c>
      <c r="FY30" s="146">
        <v>65</v>
      </c>
      <c r="FZ30" s="26">
        <f t="shared" si="185"/>
        <v>10</v>
      </c>
      <c r="GA30" s="36"/>
      <c r="GB30" s="36"/>
      <c r="GC30" s="36">
        <v>10</v>
      </c>
      <c r="GD30" s="36"/>
      <c r="GE30" s="36"/>
      <c r="GF30" s="26">
        <f t="shared" si="186"/>
        <v>0.2</v>
      </c>
      <c r="GG30" s="36"/>
      <c r="GH30" s="36"/>
      <c r="GI30" s="36">
        <v>0.2</v>
      </c>
      <c r="GJ30" s="36"/>
      <c r="GK30" s="36"/>
      <c r="GL30" s="14">
        <f t="shared" si="149"/>
        <v>2</v>
      </c>
      <c r="GM30" s="26">
        <f t="shared" si="187"/>
        <v>0.5</v>
      </c>
      <c r="GN30" s="36"/>
      <c r="GO30" s="36"/>
      <c r="GP30" s="36">
        <v>0.5</v>
      </c>
      <c r="GQ30" s="36"/>
      <c r="GR30" s="36"/>
      <c r="GS30" s="14">
        <f t="shared" si="151"/>
        <v>5</v>
      </c>
      <c r="GT30" s="26">
        <f t="shared" si="188"/>
        <v>8.5</v>
      </c>
      <c r="GU30" s="36"/>
      <c r="GV30" s="36"/>
      <c r="GW30" s="36">
        <v>8.5</v>
      </c>
      <c r="GX30" s="36"/>
      <c r="GY30" s="36"/>
      <c r="GZ30" s="14">
        <f t="shared" si="153"/>
        <v>85</v>
      </c>
      <c r="HA30" s="26">
        <v>0.2</v>
      </c>
      <c r="HB30" s="36"/>
      <c r="HC30" s="36"/>
      <c r="HD30" s="27">
        <v>0.2</v>
      </c>
      <c r="HE30" s="36"/>
      <c r="HF30" s="36"/>
      <c r="HG30" s="14">
        <f t="shared" si="155"/>
        <v>2</v>
      </c>
      <c r="HH30" s="26">
        <f t="shared" si="193"/>
        <v>0.5</v>
      </c>
      <c r="HI30" s="36"/>
      <c r="HJ30" s="36"/>
      <c r="HK30" s="27">
        <v>0.5</v>
      </c>
      <c r="HL30" s="36"/>
      <c r="HM30" s="36"/>
      <c r="HN30" s="14">
        <f t="shared" si="157"/>
        <v>5</v>
      </c>
      <c r="HO30" s="26">
        <f t="shared" si="194"/>
        <v>4.6</v>
      </c>
      <c r="HP30" s="36"/>
      <c r="HQ30" s="36"/>
      <c r="HR30" s="27">
        <v>4.6</v>
      </c>
      <c r="HS30" s="36"/>
      <c r="HT30" s="36"/>
      <c r="HU30" s="14">
        <f t="shared" si="159"/>
        <v>46</v>
      </c>
    </row>
    <row r="31" spans="2:229" s="20" customFormat="1" ht="60.75" customHeight="1">
      <c r="B31" s="12">
        <v>13</v>
      </c>
      <c r="C31" s="12" t="s">
        <v>21</v>
      </c>
      <c r="D31" s="26">
        <f t="shared" si="160"/>
        <v>10</v>
      </c>
      <c r="E31" s="36"/>
      <c r="F31" s="36"/>
      <c r="G31" s="36">
        <v>10</v>
      </c>
      <c r="H31" s="36"/>
      <c r="I31" s="36"/>
      <c r="J31" s="26">
        <f t="shared" si="162"/>
        <v>0</v>
      </c>
      <c r="K31" s="36"/>
      <c r="L31" s="36"/>
      <c r="M31" s="36">
        <v>0</v>
      </c>
      <c r="N31" s="36"/>
      <c r="O31" s="36"/>
      <c r="P31" s="34">
        <f t="shared" si="163"/>
        <v>0</v>
      </c>
      <c r="Q31" s="26">
        <f t="shared" si="164"/>
        <v>0</v>
      </c>
      <c r="R31" s="36"/>
      <c r="S31" s="36"/>
      <c r="T31" s="36">
        <v>0</v>
      </c>
      <c r="U31" s="36"/>
      <c r="V31" s="36"/>
      <c r="W31" s="35">
        <f t="shared" si="110"/>
        <v>0</v>
      </c>
      <c r="X31" s="26">
        <f t="shared" si="165"/>
        <v>4</v>
      </c>
      <c r="Y31" s="36"/>
      <c r="Z31" s="36"/>
      <c r="AA31" s="36">
        <v>4</v>
      </c>
      <c r="AB31" s="36"/>
      <c r="AC31" s="36"/>
      <c r="AD31" s="35">
        <f t="shared" si="112"/>
        <v>40</v>
      </c>
      <c r="AE31" s="36">
        <f t="shared" si="161"/>
        <v>11</v>
      </c>
      <c r="AF31" s="36"/>
      <c r="AG31" s="36"/>
      <c r="AH31" s="36">
        <v>11</v>
      </c>
      <c r="AI31" s="36"/>
      <c r="AJ31" s="36"/>
      <c r="AK31" s="36">
        <f t="shared" si="166"/>
        <v>0</v>
      </c>
      <c r="AL31" s="36"/>
      <c r="AM31" s="36"/>
      <c r="AN31" s="36">
        <v>0</v>
      </c>
      <c r="AO31" s="36"/>
      <c r="AP31" s="36"/>
      <c r="AQ31" s="34">
        <f t="shared" si="167"/>
        <v>0</v>
      </c>
      <c r="AR31" s="36">
        <f t="shared" si="168"/>
        <v>0</v>
      </c>
      <c r="AS31" s="36"/>
      <c r="AT31" s="36"/>
      <c r="AU31" s="36">
        <v>0</v>
      </c>
      <c r="AV31" s="36"/>
      <c r="AW31" s="36"/>
      <c r="AX31" s="34">
        <f t="shared" si="115"/>
        <v>0</v>
      </c>
      <c r="AY31" s="36">
        <f t="shared" si="169"/>
        <v>11</v>
      </c>
      <c r="AZ31" s="36"/>
      <c r="BA31" s="36"/>
      <c r="BB31" s="36">
        <v>11</v>
      </c>
      <c r="BC31" s="36"/>
      <c r="BD31" s="36"/>
      <c r="BE31" s="34">
        <f t="shared" si="117"/>
        <v>100</v>
      </c>
      <c r="BF31" s="26">
        <f t="shared" si="189"/>
        <v>12.7</v>
      </c>
      <c r="BG31" s="36"/>
      <c r="BH31" s="36"/>
      <c r="BI31" s="36">
        <v>12.7</v>
      </c>
      <c r="BJ31" s="36"/>
      <c r="BK31" s="36"/>
      <c r="BL31" s="26">
        <f t="shared" si="170"/>
        <v>0</v>
      </c>
      <c r="BM31" s="36"/>
      <c r="BN31" s="36"/>
      <c r="BO31" s="36"/>
      <c r="BP31" s="36"/>
      <c r="BQ31" s="36"/>
      <c r="BR31" s="35">
        <f t="shared" si="119"/>
        <v>0</v>
      </c>
      <c r="BS31" s="26">
        <f t="shared" si="171"/>
        <v>10</v>
      </c>
      <c r="BT31" s="36"/>
      <c r="BU31" s="36"/>
      <c r="BV31" s="36">
        <v>10</v>
      </c>
      <c r="BW31" s="36"/>
      <c r="BX31" s="36"/>
      <c r="BY31" s="35">
        <f t="shared" si="121"/>
        <v>78.74015748031496</v>
      </c>
      <c r="BZ31" s="26">
        <f t="shared" si="172"/>
        <v>10</v>
      </c>
      <c r="CA31" s="36"/>
      <c r="CB31" s="36"/>
      <c r="CC31" s="36">
        <v>10</v>
      </c>
      <c r="CD31" s="36"/>
      <c r="CE31" s="36"/>
      <c r="CF31" s="35">
        <f t="shared" si="123"/>
        <v>78.74015748031496</v>
      </c>
      <c r="CG31" s="36">
        <f t="shared" si="173"/>
        <v>12.7</v>
      </c>
      <c r="CH31" s="36"/>
      <c r="CI31" s="36"/>
      <c r="CJ31" s="36">
        <v>12.7</v>
      </c>
      <c r="CK31" s="36"/>
      <c r="CL31" s="36"/>
      <c r="CM31" s="34">
        <f t="shared" si="125"/>
        <v>100</v>
      </c>
      <c r="CN31" s="36">
        <f t="shared" si="190"/>
        <v>23</v>
      </c>
      <c r="CO31" s="36"/>
      <c r="CP31" s="36"/>
      <c r="CQ31" s="36">
        <v>23</v>
      </c>
      <c r="CR31" s="36"/>
      <c r="CS31" s="36"/>
      <c r="CT31" s="36">
        <f t="shared" si="174"/>
        <v>0</v>
      </c>
      <c r="CU31" s="36"/>
      <c r="CV31" s="36"/>
      <c r="CW31" s="36"/>
      <c r="CX31" s="36"/>
      <c r="CY31" s="36"/>
      <c r="CZ31" s="34">
        <f t="shared" si="127"/>
        <v>0</v>
      </c>
      <c r="DA31" s="36">
        <f t="shared" si="175"/>
        <v>10</v>
      </c>
      <c r="DB31" s="36"/>
      <c r="DC31" s="36"/>
      <c r="DD31" s="36">
        <v>10</v>
      </c>
      <c r="DE31" s="36"/>
      <c r="DF31" s="36"/>
      <c r="DG31" s="34">
        <f t="shared" si="129"/>
        <v>43.47826086956522</v>
      </c>
      <c r="DH31" s="36">
        <f t="shared" si="176"/>
        <v>10</v>
      </c>
      <c r="DI31" s="36"/>
      <c r="DJ31" s="36"/>
      <c r="DK31" s="36">
        <v>10</v>
      </c>
      <c r="DL31" s="36"/>
      <c r="DM31" s="36"/>
      <c r="DN31" s="34">
        <f t="shared" si="131"/>
        <v>43.47826086956522</v>
      </c>
      <c r="DO31" s="36">
        <f t="shared" si="177"/>
        <v>1.2</v>
      </c>
      <c r="DP31" s="36"/>
      <c r="DQ31" s="36"/>
      <c r="DR31" s="36">
        <v>1.2</v>
      </c>
      <c r="DS31" s="36"/>
      <c r="DT31" s="36"/>
      <c r="DU31" s="34">
        <f t="shared" si="133"/>
        <v>5.217391304347826</v>
      </c>
      <c r="DV31" s="36">
        <f t="shared" si="178"/>
        <v>1.2</v>
      </c>
      <c r="DW31" s="36"/>
      <c r="DX31" s="36"/>
      <c r="DY31" s="36">
        <v>1.2</v>
      </c>
      <c r="DZ31" s="36"/>
      <c r="EA31" s="36"/>
      <c r="EB31" s="99">
        <f t="shared" si="135"/>
        <v>5.217391304347826</v>
      </c>
      <c r="EC31" s="36">
        <f t="shared" si="179"/>
        <v>7.1</v>
      </c>
      <c r="ED31" s="36"/>
      <c r="EE31" s="36"/>
      <c r="EF31" s="36">
        <v>7.1</v>
      </c>
      <c r="EG31" s="36"/>
      <c r="EH31" s="36"/>
      <c r="EI31" s="99">
        <f t="shared" si="137"/>
        <v>30.869565217391305</v>
      </c>
      <c r="EJ31" s="36">
        <f t="shared" si="180"/>
        <v>7.1</v>
      </c>
      <c r="EK31" s="36"/>
      <c r="EL31" s="36"/>
      <c r="EM31" s="36">
        <v>7.1</v>
      </c>
      <c r="EN31" s="36"/>
      <c r="EO31" s="36"/>
      <c r="EP31" s="99">
        <f t="shared" si="139"/>
        <v>30.869565217391305</v>
      </c>
      <c r="EQ31" s="36">
        <f t="shared" si="191"/>
        <v>23</v>
      </c>
      <c r="ER31" s="36"/>
      <c r="ES31" s="36"/>
      <c r="ET31" s="36">
        <v>23</v>
      </c>
      <c r="EU31" s="36"/>
      <c r="EV31" s="36"/>
      <c r="EW31" s="36">
        <f t="shared" si="181"/>
        <v>10.1</v>
      </c>
      <c r="EX31" s="36"/>
      <c r="EY31" s="36"/>
      <c r="EZ31" s="36">
        <v>10.1</v>
      </c>
      <c r="FA31" s="36"/>
      <c r="FB31" s="36"/>
      <c r="FC31" s="99">
        <f t="shared" si="141"/>
        <v>43.91304347826087</v>
      </c>
      <c r="FD31" s="36">
        <f t="shared" si="182"/>
        <v>11.7</v>
      </c>
      <c r="FE31" s="36"/>
      <c r="FF31" s="36"/>
      <c r="FG31" s="36">
        <v>11.7</v>
      </c>
      <c r="FH31" s="36"/>
      <c r="FI31" s="36"/>
      <c r="FJ31" s="99">
        <f t="shared" si="143"/>
        <v>50.8695652173913</v>
      </c>
      <c r="FK31" s="36">
        <f t="shared" si="183"/>
        <v>17.9</v>
      </c>
      <c r="FL31" s="36"/>
      <c r="FM31" s="36"/>
      <c r="FN31" s="36">
        <v>17.9</v>
      </c>
      <c r="FO31" s="36"/>
      <c r="FP31" s="36"/>
      <c r="FQ31" s="99">
        <f t="shared" si="145"/>
        <v>77.82608695652173</v>
      </c>
      <c r="FR31" s="36">
        <f t="shared" si="184"/>
        <v>17.9</v>
      </c>
      <c r="FS31" s="36"/>
      <c r="FT31" s="36"/>
      <c r="FU31" s="36">
        <v>17.9</v>
      </c>
      <c r="FV31" s="36"/>
      <c r="FW31" s="36"/>
      <c r="FX31" s="99">
        <f t="shared" si="147"/>
        <v>77.82608695652173</v>
      </c>
      <c r="FY31" s="146">
        <v>0</v>
      </c>
      <c r="FZ31" s="26">
        <f t="shared" si="185"/>
        <v>10</v>
      </c>
      <c r="GA31" s="36"/>
      <c r="GB31" s="36"/>
      <c r="GC31" s="36">
        <v>10</v>
      </c>
      <c r="GD31" s="36"/>
      <c r="GE31" s="36"/>
      <c r="GF31" s="26">
        <f t="shared" si="186"/>
        <v>10.1</v>
      </c>
      <c r="GG31" s="36"/>
      <c r="GH31" s="36"/>
      <c r="GI31" s="36">
        <v>10.1</v>
      </c>
      <c r="GJ31" s="36"/>
      <c r="GK31" s="36"/>
      <c r="GL31" s="14">
        <f t="shared" si="149"/>
        <v>101</v>
      </c>
      <c r="GM31" s="26">
        <f t="shared" si="187"/>
        <v>11.7</v>
      </c>
      <c r="GN31" s="36"/>
      <c r="GO31" s="36"/>
      <c r="GP31" s="36">
        <v>11.7</v>
      </c>
      <c r="GQ31" s="36"/>
      <c r="GR31" s="36"/>
      <c r="GS31" s="14">
        <f t="shared" si="151"/>
        <v>117</v>
      </c>
      <c r="GT31" s="26">
        <f t="shared" si="188"/>
        <v>17.9</v>
      </c>
      <c r="GU31" s="36"/>
      <c r="GV31" s="36"/>
      <c r="GW31" s="36">
        <v>17.9</v>
      </c>
      <c r="GX31" s="36"/>
      <c r="GY31" s="36"/>
      <c r="GZ31" s="14">
        <f t="shared" si="153"/>
        <v>178.99999999999997</v>
      </c>
      <c r="HA31" s="26">
        <f t="shared" si="192"/>
        <v>1.4</v>
      </c>
      <c r="HB31" s="36"/>
      <c r="HC31" s="36"/>
      <c r="HD31" s="27">
        <v>1.4</v>
      </c>
      <c r="HE31" s="36"/>
      <c r="HF31" s="36"/>
      <c r="HG31" s="14">
        <f t="shared" si="155"/>
        <v>13.999999999999998</v>
      </c>
      <c r="HH31" s="26">
        <f t="shared" si="193"/>
        <v>1.8</v>
      </c>
      <c r="HI31" s="36"/>
      <c r="HJ31" s="36"/>
      <c r="HK31" s="27">
        <v>1.8</v>
      </c>
      <c r="HL31" s="36"/>
      <c r="HM31" s="36"/>
      <c r="HN31" s="14">
        <f t="shared" si="157"/>
        <v>18</v>
      </c>
      <c r="HO31" s="26">
        <f t="shared" si="194"/>
        <v>4.3</v>
      </c>
      <c r="HP31" s="36"/>
      <c r="HQ31" s="36"/>
      <c r="HR31" s="27">
        <v>4.3</v>
      </c>
      <c r="HS31" s="36"/>
      <c r="HT31" s="36"/>
      <c r="HU31" s="14">
        <f t="shared" si="159"/>
        <v>43</v>
      </c>
    </row>
    <row r="32" spans="2:229" s="4" customFormat="1" ht="74.25" customHeight="1">
      <c r="B32" s="63">
        <v>14</v>
      </c>
      <c r="C32" s="63" t="s">
        <v>22</v>
      </c>
      <c r="D32" s="26">
        <f t="shared" si="160"/>
        <v>10</v>
      </c>
      <c r="E32" s="5"/>
      <c r="F32" s="5"/>
      <c r="G32" s="5">
        <v>10</v>
      </c>
      <c r="H32" s="5"/>
      <c r="I32" s="5"/>
      <c r="J32" s="26">
        <f t="shared" si="162"/>
        <v>0</v>
      </c>
      <c r="K32" s="5"/>
      <c r="L32" s="5"/>
      <c r="M32" s="5">
        <v>0</v>
      </c>
      <c r="N32" s="5"/>
      <c r="O32" s="5"/>
      <c r="P32" s="34">
        <f t="shared" si="163"/>
        <v>0</v>
      </c>
      <c r="Q32" s="26">
        <f t="shared" si="164"/>
        <v>0</v>
      </c>
      <c r="R32" s="5"/>
      <c r="S32" s="5"/>
      <c r="T32" s="5">
        <v>0</v>
      </c>
      <c r="U32" s="5"/>
      <c r="V32" s="5"/>
      <c r="W32" s="35">
        <f t="shared" si="110"/>
        <v>0</v>
      </c>
      <c r="X32" s="26">
        <f t="shared" si="165"/>
        <v>2</v>
      </c>
      <c r="Y32" s="5"/>
      <c r="Z32" s="5"/>
      <c r="AA32" s="5">
        <v>2</v>
      </c>
      <c r="AB32" s="5"/>
      <c r="AC32" s="5"/>
      <c r="AD32" s="35">
        <f t="shared" si="112"/>
        <v>20</v>
      </c>
      <c r="AE32" s="36">
        <f t="shared" si="161"/>
        <v>10</v>
      </c>
      <c r="AF32" s="5"/>
      <c r="AG32" s="5"/>
      <c r="AH32" s="5">
        <v>10</v>
      </c>
      <c r="AI32" s="5"/>
      <c r="AJ32" s="5"/>
      <c r="AK32" s="36">
        <f t="shared" si="166"/>
        <v>0</v>
      </c>
      <c r="AL32" s="5"/>
      <c r="AM32" s="5"/>
      <c r="AN32" s="5">
        <v>0</v>
      </c>
      <c r="AO32" s="5"/>
      <c r="AP32" s="5"/>
      <c r="AQ32" s="34">
        <f t="shared" si="167"/>
        <v>0</v>
      </c>
      <c r="AR32" s="36">
        <f t="shared" si="168"/>
        <v>0</v>
      </c>
      <c r="AS32" s="5"/>
      <c r="AT32" s="5"/>
      <c r="AU32" s="5">
        <v>0</v>
      </c>
      <c r="AV32" s="5"/>
      <c r="AW32" s="5"/>
      <c r="AX32" s="34">
        <f t="shared" si="115"/>
        <v>0</v>
      </c>
      <c r="AY32" s="36">
        <f t="shared" si="169"/>
        <v>10</v>
      </c>
      <c r="AZ32" s="5"/>
      <c r="BA32" s="5"/>
      <c r="BB32" s="5">
        <v>10</v>
      </c>
      <c r="BC32" s="5"/>
      <c r="BD32" s="5"/>
      <c r="BE32" s="34">
        <f t="shared" si="117"/>
        <v>100</v>
      </c>
      <c r="BF32" s="33">
        <f t="shared" si="189"/>
        <v>10</v>
      </c>
      <c r="BG32" s="5"/>
      <c r="BH32" s="5"/>
      <c r="BI32" s="5">
        <v>10</v>
      </c>
      <c r="BJ32" s="5"/>
      <c r="BK32" s="5"/>
      <c r="BL32" s="26">
        <f t="shared" si="170"/>
        <v>0</v>
      </c>
      <c r="BM32" s="5"/>
      <c r="BN32" s="5"/>
      <c r="BO32" s="5"/>
      <c r="BP32" s="5"/>
      <c r="BQ32" s="5"/>
      <c r="BR32" s="35">
        <f t="shared" si="119"/>
        <v>0</v>
      </c>
      <c r="BS32" s="26">
        <f t="shared" si="171"/>
        <v>2</v>
      </c>
      <c r="BT32" s="5"/>
      <c r="BU32" s="5"/>
      <c r="BV32" s="5">
        <v>2</v>
      </c>
      <c r="BW32" s="5"/>
      <c r="BX32" s="5"/>
      <c r="BY32" s="14">
        <f t="shared" si="121"/>
        <v>20</v>
      </c>
      <c r="BZ32" s="26">
        <f t="shared" si="172"/>
        <v>2</v>
      </c>
      <c r="CA32" s="5"/>
      <c r="CB32" s="5"/>
      <c r="CC32" s="5">
        <v>2</v>
      </c>
      <c r="CD32" s="5"/>
      <c r="CE32" s="5"/>
      <c r="CF32" s="14">
        <f t="shared" si="123"/>
        <v>20</v>
      </c>
      <c r="CG32" s="36">
        <f t="shared" si="173"/>
        <v>5</v>
      </c>
      <c r="CH32" s="5"/>
      <c r="CI32" s="5"/>
      <c r="CJ32" s="5">
        <v>5</v>
      </c>
      <c r="CK32" s="5"/>
      <c r="CL32" s="5"/>
      <c r="CM32" s="99">
        <f t="shared" si="125"/>
        <v>50</v>
      </c>
      <c r="CN32" s="38">
        <f t="shared" si="190"/>
        <v>20</v>
      </c>
      <c r="CO32" s="5"/>
      <c r="CP32" s="5"/>
      <c r="CQ32" s="5">
        <v>20</v>
      </c>
      <c r="CR32" s="5"/>
      <c r="CS32" s="5"/>
      <c r="CT32" s="36">
        <f t="shared" si="174"/>
        <v>0</v>
      </c>
      <c r="CU32" s="5"/>
      <c r="CV32" s="5"/>
      <c r="CW32" s="5"/>
      <c r="CX32" s="5"/>
      <c r="CY32" s="5"/>
      <c r="CZ32" s="34">
        <f t="shared" si="127"/>
        <v>0</v>
      </c>
      <c r="DA32" s="36">
        <f t="shared" si="175"/>
        <v>2</v>
      </c>
      <c r="DB32" s="5"/>
      <c r="DC32" s="5"/>
      <c r="DD32" s="5">
        <v>2</v>
      </c>
      <c r="DE32" s="5"/>
      <c r="DF32" s="5"/>
      <c r="DG32" s="99">
        <f t="shared" si="129"/>
        <v>10</v>
      </c>
      <c r="DH32" s="36">
        <f t="shared" si="176"/>
        <v>2</v>
      </c>
      <c r="DI32" s="5"/>
      <c r="DJ32" s="5"/>
      <c r="DK32" s="5">
        <v>2</v>
      </c>
      <c r="DL32" s="5"/>
      <c r="DM32" s="5"/>
      <c r="DN32" s="99">
        <f t="shared" si="131"/>
        <v>10</v>
      </c>
      <c r="DO32" s="36">
        <f t="shared" si="177"/>
        <v>0.2</v>
      </c>
      <c r="DP32" s="5"/>
      <c r="DQ32" s="5"/>
      <c r="DR32" s="5">
        <v>0.2</v>
      </c>
      <c r="DS32" s="5"/>
      <c r="DT32" s="5"/>
      <c r="DU32" s="99">
        <f t="shared" si="133"/>
        <v>1</v>
      </c>
      <c r="DV32" s="36">
        <f t="shared" si="178"/>
        <v>0.5</v>
      </c>
      <c r="DW32" s="5"/>
      <c r="DX32" s="5"/>
      <c r="DY32" s="5">
        <v>0.5</v>
      </c>
      <c r="DZ32" s="5"/>
      <c r="EA32" s="5"/>
      <c r="EB32" s="99">
        <f t="shared" si="135"/>
        <v>2.5</v>
      </c>
      <c r="EC32" s="36">
        <f t="shared" si="179"/>
        <v>2.9</v>
      </c>
      <c r="ED32" s="5"/>
      <c r="EE32" s="5"/>
      <c r="EF32" s="5">
        <v>2.9</v>
      </c>
      <c r="EG32" s="5"/>
      <c r="EH32" s="5"/>
      <c r="EI32" s="99">
        <f t="shared" si="137"/>
        <v>14.499999999999998</v>
      </c>
      <c r="EJ32" s="36">
        <f t="shared" si="180"/>
        <v>2.9</v>
      </c>
      <c r="EK32" s="5"/>
      <c r="EL32" s="5"/>
      <c r="EM32" s="5">
        <v>2.9</v>
      </c>
      <c r="EN32" s="5"/>
      <c r="EO32" s="5"/>
      <c r="EP32" s="99">
        <f t="shared" si="139"/>
        <v>14.499999999999998</v>
      </c>
      <c r="EQ32" s="38">
        <f t="shared" si="191"/>
        <v>20</v>
      </c>
      <c r="ER32" s="5"/>
      <c r="ES32" s="5"/>
      <c r="ET32" s="5">
        <v>20</v>
      </c>
      <c r="EU32" s="5"/>
      <c r="EV32" s="5"/>
      <c r="EW32" s="36">
        <f t="shared" si="181"/>
        <v>0.3</v>
      </c>
      <c r="EX32" s="5"/>
      <c r="EY32" s="5"/>
      <c r="EZ32" s="5">
        <v>0.3</v>
      </c>
      <c r="FA32" s="5"/>
      <c r="FB32" s="5"/>
      <c r="FC32" s="99">
        <f t="shared" si="141"/>
        <v>1.5</v>
      </c>
      <c r="FD32" s="36">
        <f t="shared" si="182"/>
        <v>0.7</v>
      </c>
      <c r="FE32" s="5"/>
      <c r="FF32" s="5"/>
      <c r="FG32" s="5">
        <v>0.7</v>
      </c>
      <c r="FH32" s="5"/>
      <c r="FI32" s="5"/>
      <c r="FJ32" s="99">
        <f t="shared" si="143"/>
        <v>3.4999999999999996</v>
      </c>
      <c r="FK32" s="36">
        <f t="shared" si="183"/>
        <v>1.2</v>
      </c>
      <c r="FL32" s="5"/>
      <c r="FM32" s="5"/>
      <c r="FN32" s="5">
        <v>1.2</v>
      </c>
      <c r="FO32" s="5"/>
      <c r="FP32" s="5"/>
      <c r="FQ32" s="99">
        <f t="shared" si="145"/>
        <v>6</v>
      </c>
      <c r="FR32" s="36">
        <f t="shared" si="184"/>
        <v>1.2</v>
      </c>
      <c r="FS32" s="5"/>
      <c r="FT32" s="5"/>
      <c r="FU32" s="5">
        <v>1.2</v>
      </c>
      <c r="FV32" s="5"/>
      <c r="FW32" s="5"/>
      <c r="FX32" s="99">
        <f t="shared" si="147"/>
        <v>6</v>
      </c>
      <c r="FY32" s="146">
        <v>0</v>
      </c>
      <c r="FZ32" s="26">
        <f t="shared" si="185"/>
        <v>5</v>
      </c>
      <c r="GA32" s="5"/>
      <c r="GB32" s="5"/>
      <c r="GC32" s="5">
        <v>5</v>
      </c>
      <c r="GD32" s="5"/>
      <c r="GE32" s="5"/>
      <c r="GF32" s="26">
        <f t="shared" si="186"/>
        <v>0.3</v>
      </c>
      <c r="GG32" s="5"/>
      <c r="GH32" s="5"/>
      <c r="GI32" s="5">
        <v>0.3</v>
      </c>
      <c r="GJ32" s="5"/>
      <c r="GK32" s="5"/>
      <c r="GL32" s="14">
        <f t="shared" si="149"/>
        <v>6</v>
      </c>
      <c r="GM32" s="26">
        <f t="shared" si="187"/>
        <v>0.7</v>
      </c>
      <c r="GN32" s="5"/>
      <c r="GO32" s="5"/>
      <c r="GP32" s="5">
        <v>0.7</v>
      </c>
      <c r="GQ32" s="5"/>
      <c r="GR32" s="5"/>
      <c r="GS32" s="14">
        <f t="shared" si="151"/>
        <v>13.999999999999998</v>
      </c>
      <c r="GT32" s="26">
        <f t="shared" si="188"/>
        <v>1.2</v>
      </c>
      <c r="GU32" s="5"/>
      <c r="GV32" s="5"/>
      <c r="GW32" s="5">
        <v>1.2</v>
      </c>
      <c r="GX32" s="5"/>
      <c r="GY32" s="5"/>
      <c r="GZ32" s="14">
        <f t="shared" si="153"/>
        <v>24</v>
      </c>
      <c r="HA32" s="26">
        <v>0</v>
      </c>
      <c r="HB32" s="5"/>
      <c r="HC32" s="5"/>
      <c r="HD32" s="27">
        <v>0</v>
      </c>
      <c r="HE32" s="5"/>
      <c r="HF32" s="5"/>
      <c r="HG32" s="14">
        <f t="shared" si="155"/>
        <v>0</v>
      </c>
      <c r="HH32" s="26">
        <f t="shared" si="193"/>
        <v>0.5</v>
      </c>
      <c r="HI32" s="5"/>
      <c r="HJ32" s="5"/>
      <c r="HK32" s="27">
        <v>0.5</v>
      </c>
      <c r="HL32" s="5"/>
      <c r="HM32" s="5"/>
      <c r="HN32" s="14">
        <f t="shared" si="157"/>
        <v>10</v>
      </c>
      <c r="HO32" s="26">
        <f t="shared" si="194"/>
        <v>1</v>
      </c>
      <c r="HP32" s="5"/>
      <c r="HQ32" s="5"/>
      <c r="HR32" s="27">
        <v>1</v>
      </c>
      <c r="HS32" s="5"/>
      <c r="HT32" s="5"/>
      <c r="HU32" s="14">
        <f t="shared" si="159"/>
        <v>20</v>
      </c>
    </row>
    <row r="33" spans="2:229" s="20" customFormat="1" ht="44.25" customHeight="1">
      <c r="B33" s="12">
        <v>15</v>
      </c>
      <c r="C33" s="12" t="s">
        <v>23</v>
      </c>
      <c r="D33" s="26">
        <f t="shared" si="160"/>
        <v>10</v>
      </c>
      <c r="E33" s="36"/>
      <c r="F33" s="36"/>
      <c r="G33" s="36">
        <v>10</v>
      </c>
      <c r="H33" s="36"/>
      <c r="I33" s="36"/>
      <c r="J33" s="26">
        <f t="shared" si="162"/>
        <v>0</v>
      </c>
      <c r="K33" s="36"/>
      <c r="L33" s="36"/>
      <c r="M33" s="36">
        <v>0</v>
      </c>
      <c r="N33" s="36"/>
      <c r="O33" s="36"/>
      <c r="P33" s="34">
        <f t="shared" si="163"/>
        <v>0</v>
      </c>
      <c r="Q33" s="26">
        <f t="shared" si="164"/>
        <v>0</v>
      </c>
      <c r="R33" s="36"/>
      <c r="S33" s="36"/>
      <c r="T33" s="36">
        <v>0</v>
      </c>
      <c r="U33" s="36"/>
      <c r="V33" s="36"/>
      <c r="W33" s="35">
        <f t="shared" si="110"/>
        <v>0</v>
      </c>
      <c r="X33" s="26">
        <f t="shared" si="165"/>
        <v>6</v>
      </c>
      <c r="Y33" s="36"/>
      <c r="Z33" s="36"/>
      <c r="AA33" s="36">
        <v>6</v>
      </c>
      <c r="AB33" s="36"/>
      <c r="AC33" s="36"/>
      <c r="AD33" s="35">
        <f t="shared" si="112"/>
        <v>60</v>
      </c>
      <c r="AE33" s="36">
        <f t="shared" si="161"/>
        <v>10</v>
      </c>
      <c r="AF33" s="36"/>
      <c r="AG33" s="36"/>
      <c r="AH33" s="36">
        <v>10</v>
      </c>
      <c r="AI33" s="36"/>
      <c r="AJ33" s="36"/>
      <c r="AK33" s="36">
        <f t="shared" si="166"/>
        <v>0</v>
      </c>
      <c r="AL33" s="36"/>
      <c r="AM33" s="36"/>
      <c r="AN33" s="36">
        <v>0</v>
      </c>
      <c r="AO33" s="36"/>
      <c r="AP33" s="36"/>
      <c r="AQ33" s="34">
        <f t="shared" si="167"/>
        <v>0</v>
      </c>
      <c r="AR33" s="36">
        <f t="shared" si="168"/>
        <v>0</v>
      </c>
      <c r="AS33" s="36"/>
      <c r="AT33" s="36"/>
      <c r="AU33" s="36">
        <v>0</v>
      </c>
      <c r="AV33" s="36"/>
      <c r="AW33" s="36"/>
      <c r="AX33" s="34">
        <f t="shared" si="115"/>
        <v>0</v>
      </c>
      <c r="AY33" s="36">
        <f t="shared" si="169"/>
        <v>6</v>
      </c>
      <c r="AZ33" s="36"/>
      <c r="BA33" s="36"/>
      <c r="BB33" s="36">
        <v>6</v>
      </c>
      <c r="BC33" s="36"/>
      <c r="BD33" s="36"/>
      <c r="BE33" s="34">
        <f t="shared" si="117"/>
        <v>60</v>
      </c>
      <c r="BF33" s="26">
        <f t="shared" si="189"/>
        <v>17.6</v>
      </c>
      <c r="BG33" s="36"/>
      <c r="BH33" s="36"/>
      <c r="BI33" s="36">
        <v>17.6</v>
      </c>
      <c r="BJ33" s="36"/>
      <c r="BK33" s="36"/>
      <c r="BL33" s="26">
        <f t="shared" si="170"/>
        <v>0</v>
      </c>
      <c r="BM33" s="36"/>
      <c r="BN33" s="36"/>
      <c r="BO33" s="36"/>
      <c r="BP33" s="36"/>
      <c r="BQ33" s="36"/>
      <c r="BR33" s="35">
        <f t="shared" si="119"/>
        <v>0</v>
      </c>
      <c r="BS33" s="26">
        <f t="shared" si="171"/>
        <v>3</v>
      </c>
      <c r="BT33" s="36"/>
      <c r="BU33" s="36"/>
      <c r="BV33" s="36">
        <v>3</v>
      </c>
      <c r="BW33" s="36"/>
      <c r="BX33" s="36"/>
      <c r="BY33" s="14">
        <f t="shared" si="121"/>
        <v>17.045454545454543</v>
      </c>
      <c r="BZ33" s="26">
        <f t="shared" si="172"/>
        <v>3</v>
      </c>
      <c r="CA33" s="36"/>
      <c r="CB33" s="36"/>
      <c r="CC33" s="36">
        <v>3</v>
      </c>
      <c r="CD33" s="36"/>
      <c r="CE33" s="36"/>
      <c r="CF33" s="14">
        <f t="shared" si="123"/>
        <v>17.045454545454543</v>
      </c>
      <c r="CG33" s="36">
        <f t="shared" si="173"/>
        <v>17.6</v>
      </c>
      <c r="CH33" s="36"/>
      <c r="CI33" s="36"/>
      <c r="CJ33" s="36">
        <v>17.6</v>
      </c>
      <c r="CK33" s="36"/>
      <c r="CL33" s="36"/>
      <c r="CM33" s="99">
        <f t="shared" si="125"/>
        <v>100</v>
      </c>
      <c r="CN33" s="36">
        <f t="shared" si="190"/>
        <v>15</v>
      </c>
      <c r="CO33" s="36"/>
      <c r="CP33" s="36"/>
      <c r="CQ33" s="36">
        <v>15</v>
      </c>
      <c r="CR33" s="36"/>
      <c r="CS33" s="36"/>
      <c r="CT33" s="36">
        <f t="shared" si="174"/>
        <v>0</v>
      </c>
      <c r="CU33" s="36"/>
      <c r="CV33" s="36"/>
      <c r="CW33" s="36"/>
      <c r="CX33" s="36"/>
      <c r="CY33" s="36"/>
      <c r="CZ33" s="34">
        <f t="shared" si="127"/>
        <v>0</v>
      </c>
      <c r="DA33" s="36">
        <f t="shared" si="175"/>
        <v>3</v>
      </c>
      <c r="DB33" s="36"/>
      <c r="DC33" s="36"/>
      <c r="DD33" s="36">
        <v>3</v>
      </c>
      <c r="DE33" s="36"/>
      <c r="DF33" s="36"/>
      <c r="DG33" s="99">
        <f t="shared" si="129"/>
        <v>20</v>
      </c>
      <c r="DH33" s="36">
        <f t="shared" si="176"/>
        <v>3</v>
      </c>
      <c r="DI33" s="36"/>
      <c r="DJ33" s="36"/>
      <c r="DK33" s="36">
        <v>3</v>
      </c>
      <c r="DL33" s="36"/>
      <c r="DM33" s="36"/>
      <c r="DN33" s="99">
        <f t="shared" si="131"/>
        <v>20</v>
      </c>
      <c r="DO33" s="36">
        <f t="shared" si="177"/>
        <v>0</v>
      </c>
      <c r="DP33" s="36"/>
      <c r="DQ33" s="36"/>
      <c r="DR33" s="36">
        <v>0</v>
      </c>
      <c r="DS33" s="36"/>
      <c r="DT33" s="36"/>
      <c r="DU33" s="99">
        <f t="shared" si="133"/>
        <v>0</v>
      </c>
      <c r="DV33" s="36">
        <f t="shared" si="178"/>
        <v>0</v>
      </c>
      <c r="DW33" s="36"/>
      <c r="DX33" s="36"/>
      <c r="DY33" s="36">
        <v>0</v>
      </c>
      <c r="DZ33" s="36"/>
      <c r="EA33" s="36"/>
      <c r="EB33" s="99">
        <f t="shared" si="135"/>
        <v>0</v>
      </c>
      <c r="EC33" s="36">
        <f t="shared" si="179"/>
        <v>2.8</v>
      </c>
      <c r="ED33" s="36"/>
      <c r="EE33" s="36"/>
      <c r="EF33" s="36">
        <v>2.8</v>
      </c>
      <c r="EG33" s="36"/>
      <c r="EH33" s="36"/>
      <c r="EI33" s="99">
        <f t="shared" si="137"/>
        <v>18.666666666666664</v>
      </c>
      <c r="EJ33" s="36">
        <f t="shared" si="180"/>
        <v>12.3</v>
      </c>
      <c r="EK33" s="36"/>
      <c r="EL33" s="36"/>
      <c r="EM33" s="36">
        <v>12.3</v>
      </c>
      <c r="EN33" s="36"/>
      <c r="EO33" s="36"/>
      <c r="EP33" s="99">
        <f t="shared" si="139"/>
        <v>82</v>
      </c>
      <c r="EQ33" s="36">
        <f t="shared" si="191"/>
        <v>15</v>
      </c>
      <c r="ER33" s="36"/>
      <c r="ES33" s="36"/>
      <c r="ET33" s="36">
        <v>15</v>
      </c>
      <c r="EU33" s="36"/>
      <c r="EV33" s="36"/>
      <c r="EW33" s="36">
        <f t="shared" si="181"/>
        <v>1.8</v>
      </c>
      <c r="EX33" s="36"/>
      <c r="EY33" s="36"/>
      <c r="EZ33" s="36">
        <v>1.8</v>
      </c>
      <c r="FA33" s="36"/>
      <c r="FB33" s="36"/>
      <c r="FC33" s="99">
        <f t="shared" si="141"/>
        <v>12.000000000000002</v>
      </c>
      <c r="FD33" s="36">
        <f t="shared" si="182"/>
        <v>5.1</v>
      </c>
      <c r="FE33" s="36"/>
      <c r="FF33" s="36"/>
      <c r="FG33" s="36">
        <v>5.1</v>
      </c>
      <c r="FH33" s="36"/>
      <c r="FI33" s="36"/>
      <c r="FJ33" s="99">
        <f t="shared" si="143"/>
        <v>34</v>
      </c>
      <c r="FK33" s="36">
        <f t="shared" si="183"/>
        <v>7.1</v>
      </c>
      <c r="FL33" s="36"/>
      <c r="FM33" s="36"/>
      <c r="FN33" s="36">
        <v>7.1</v>
      </c>
      <c r="FO33" s="36"/>
      <c r="FP33" s="36"/>
      <c r="FQ33" s="99">
        <f t="shared" si="145"/>
        <v>47.333333333333336</v>
      </c>
      <c r="FR33" s="36">
        <f t="shared" si="184"/>
        <v>7.1</v>
      </c>
      <c r="FS33" s="36"/>
      <c r="FT33" s="36"/>
      <c r="FU33" s="36">
        <v>7.1</v>
      </c>
      <c r="FV33" s="36"/>
      <c r="FW33" s="36"/>
      <c r="FX33" s="99">
        <f t="shared" si="147"/>
        <v>47.333333333333336</v>
      </c>
      <c r="FY33" s="146">
        <v>5</v>
      </c>
      <c r="FZ33" s="26">
        <f t="shared" si="185"/>
        <v>54</v>
      </c>
      <c r="GA33" s="36"/>
      <c r="GB33" s="36"/>
      <c r="GC33" s="36">
        <v>54</v>
      </c>
      <c r="GD33" s="36"/>
      <c r="GE33" s="36"/>
      <c r="GF33" s="26">
        <f t="shared" si="186"/>
        <v>1.8</v>
      </c>
      <c r="GG33" s="36"/>
      <c r="GH33" s="36"/>
      <c r="GI33" s="36">
        <v>1.8</v>
      </c>
      <c r="GJ33" s="36"/>
      <c r="GK33" s="36"/>
      <c r="GL33" s="14">
        <f t="shared" si="149"/>
        <v>3.3333333333333335</v>
      </c>
      <c r="GM33" s="26">
        <f t="shared" si="187"/>
        <v>5.1</v>
      </c>
      <c r="GN33" s="36"/>
      <c r="GO33" s="36"/>
      <c r="GP33" s="36">
        <v>5.1</v>
      </c>
      <c r="GQ33" s="36"/>
      <c r="GR33" s="36"/>
      <c r="GS33" s="14">
        <f t="shared" si="151"/>
        <v>9.444444444444445</v>
      </c>
      <c r="GT33" s="26">
        <f t="shared" si="188"/>
        <v>7.1</v>
      </c>
      <c r="GU33" s="36"/>
      <c r="GV33" s="36"/>
      <c r="GW33" s="36">
        <v>7.1</v>
      </c>
      <c r="GX33" s="36"/>
      <c r="GY33" s="36"/>
      <c r="GZ33" s="14">
        <f t="shared" si="153"/>
        <v>13.148148148148147</v>
      </c>
      <c r="HA33" s="26">
        <f t="shared" si="192"/>
        <v>0</v>
      </c>
      <c r="HB33" s="36"/>
      <c r="HC33" s="36"/>
      <c r="HD33" s="27">
        <v>0</v>
      </c>
      <c r="HE33" s="36"/>
      <c r="HF33" s="36"/>
      <c r="HG33" s="14">
        <f t="shared" si="155"/>
        <v>0</v>
      </c>
      <c r="HH33" s="26">
        <f t="shared" si="193"/>
        <v>0</v>
      </c>
      <c r="HI33" s="36"/>
      <c r="HJ33" s="36"/>
      <c r="HK33" s="27">
        <v>0</v>
      </c>
      <c r="HL33" s="36"/>
      <c r="HM33" s="36"/>
      <c r="HN33" s="14">
        <f t="shared" si="157"/>
        <v>0</v>
      </c>
      <c r="HO33" s="26">
        <f t="shared" si="194"/>
        <v>54</v>
      </c>
      <c r="HP33" s="36"/>
      <c r="HQ33" s="36"/>
      <c r="HR33" s="27">
        <v>54</v>
      </c>
      <c r="HS33" s="36"/>
      <c r="HT33" s="36"/>
      <c r="HU33" s="14">
        <f t="shared" si="159"/>
        <v>100</v>
      </c>
    </row>
    <row r="34" spans="2:229" s="20" customFormat="1" ht="51" customHeight="1">
      <c r="B34" s="12">
        <v>16</v>
      </c>
      <c r="C34" s="12" t="s">
        <v>30</v>
      </c>
      <c r="D34" s="26">
        <f t="shared" si="160"/>
        <v>25</v>
      </c>
      <c r="E34" s="36"/>
      <c r="F34" s="36"/>
      <c r="G34" s="36">
        <v>25</v>
      </c>
      <c r="H34" s="36"/>
      <c r="I34" s="36"/>
      <c r="J34" s="26">
        <f t="shared" si="162"/>
        <v>15.6</v>
      </c>
      <c r="K34" s="36"/>
      <c r="L34" s="36"/>
      <c r="M34" s="36">
        <v>15.6</v>
      </c>
      <c r="N34" s="36"/>
      <c r="O34" s="36"/>
      <c r="P34" s="34">
        <f t="shared" si="163"/>
        <v>62.4</v>
      </c>
      <c r="Q34" s="26">
        <f t="shared" si="164"/>
        <v>15.6</v>
      </c>
      <c r="R34" s="36"/>
      <c r="S34" s="36"/>
      <c r="T34" s="36">
        <v>15.6</v>
      </c>
      <c r="U34" s="36"/>
      <c r="V34" s="36"/>
      <c r="W34" s="35">
        <f t="shared" si="110"/>
        <v>62.4</v>
      </c>
      <c r="X34" s="26">
        <f t="shared" si="165"/>
        <v>15.6</v>
      </c>
      <c r="Y34" s="36"/>
      <c r="Z34" s="36"/>
      <c r="AA34" s="36">
        <v>15.6</v>
      </c>
      <c r="AB34" s="36"/>
      <c r="AC34" s="36"/>
      <c r="AD34" s="35">
        <f t="shared" si="112"/>
        <v>62.4</v>
      </c>
      <c r="AE34" s="36">
        <f t="shared" si="161"/>
        <v>25</v>
      </c>
      <c r="AF34" s="36"/>
      <c r="AG34" s="36"/>
      <c r="AH34" s="36">
        <v>25</v>
      </c>
      <c r="AI34" s="36"/>
      <c r="AJ34" s="36"/>
      <c r="AK34" s="36">
        <f t="shared" si="166"/>
        <v>15.6</v>
      </c>
      <c r="AL34" s="36"/>
      <c r="AM34" s="36"/>
      <c r="AN34" s="36">
        <v>15.6</v>
      </c>
      <c r="AO34" s="36"/>
      <c r="AP34" s="36"/>
      <c r="AQ34" s="34">
        <f t="shared" si="167"/>
        <v>62.4</v>
      </c>
      <c r="AR34" s="36">
        <f t="shared" si="168"/>
        <v>15.6</v>
      </c>
      <c r="AS34" s="36"/>
      <c r="AT34" s="36"/>
      <c r="AU34" s="36">
        <v>15.6</v>
      </c>
      <c r="AV34" s="36"/>
      <c r="AW34" s="36"/>
      <c r="AX34" s="34">
        <f t="shared" si="115"/>
        <v>62.4</v>
      </c>
      <c r="AY34" s="36">
        <f t="shared" si="169"/>
        <v>15.6</v>
      </c>
      <c r="AZ34" s="36"/>
      <c r="BA34" s="36"/>
      <c r="BB34" s="36">
        <v>15.6</v>
      </c>
      <c r="BC34" s="36"/>
      <c r="BD34" s="36"/>
      <c r="BE34" s="34">
        <f t="shared" si="117"/>
        <v>62.4</v>
      </c>
      <c r="BF34" s="26">
        <f t="shared" si="189"/>
        <v>27.6</v>
      </c>
      <c r="BG34" s="36"/>
      <c r="BH34" s="36"/>
      <c r="BI34" s="36">
        <v>27.6</v>
      </c>
      <c r="BJ34" s="36"/>
      <c r="BK34" s="36"/>
      <c r="BL34" s="26">
        <f t="shared" si="170"/>
        <v>14.7</v>
      </c>
      <c r="BM34" s="36"/>
      <c r="BN34" s="36"/>
      <c r="BO34" s="36">
        <v>14.7</v>
      </c>
      <c r="BP34" s="36"/>
      <c r="BQ34" s="36"/>
      <c r="BR34" s="35">
        <f t="shared" si="119"/>
        <v>53.260869565217384</v>
      </c>
      <c r="BS34" s="26">
        <f t="shared" si="171"/>
        <v>27</v>
      </c>
      <c r="BT34" s="36"/>
      <c r="BU34" s="36"/>
      <c r="BV34" s="36">
        <v>27</v>
      </c>
      <c r="BW34" s="36"/>
      <c r="BX34" s="36"/>
      <c r="BY34" s="14">
        <f t="shared" si="121"/>
        <v>97.82608695652173</v>
      </c>
      <c r="BZ34" s="26">
        <f t="shared" si="172"/>
        <v>27</v>
      </c>
      <c r="CA34" s="36"/>
      <c r="CB34" s="36"/>
      <c r="CC34" s="36">
        <v>27</v>
      </c>
      <c r="CD34" s="36"/>
      <c r="CE34" s="36"/>
      <c r="CF34" s="14">
        <f t="shared" si="123"/>
        <v>97.82608695652173</v>
      </c>
      <c r="CG34" s="36">
        <f t="shared" si="173"/>
        <v>27.6</v>
      </c>
      <c r="CH34" s="36"/>
      <c r="CI34" s="36"/>
      <c r="CJ34" s="36">
        <v>27.6</v>
      </c>
      <c r="CK34" s="36"/>
      <c r="CL34" s="36"/>
      <c r="CM34" s="99">
        <f t="shared" si="125"/>
        <v>100</v>
      </c>
      <c r="CN34" s="36">
        <f t="shared" si="190"/>
        <v>34</v>
      </c>
      <c r="CO34" s="36"/>
      <c r="CP34" s="36"/>
      <c r="CQ34" s="36">
        <v>34</v>
      </c>
      <c r="CR34" s="36"/>
      <c r="CS34" s="36"/>
      <c r="CT34" s="36">
        <f t="shared" si="174"/>
        <v>14.7</v>
      </c>
      <c r="CU34" s="36"/>
      <c r="CV34" s="36"/>
      <c r="CW34" s="36">
        <v>14.7</v>
      </c>
      <c r="CX34" s="36"/>
      <c r="CY34" s="36"/>
      <c r="CZ34" s="34">
        <f t="shared" si="127"/>
        <v>43.23529411764706</v>
      </c>
      <c r="DA34" s="36">
        <f t="shared" si="175"/>
        <v>27</v>
      </c>
      <c r="DB34" s="36"/>
      <c r="DC34" s="36"/>
      <c r="DD34" s="36">
        <v>27</v>
      </c>
      <c r="DE34" s="36"/>
      <c r="DF34" s="36"/>
      <c r="DG34" s="99">
        <f t="shared" si="129"/>
        <v>79.41176470588235</v>
      </c>
      <c r="DH34" s="36">
        <f t="shared" si="176"/>
        <v>27</v>
      </c>
      <c r="DI34" s="36"/>
      <c r="DJ34" s="36"/>
      <c r="DK34" s="36">
        <v>27</v>
      </c>
      <c r="DL34" s="36"/>
      <c r="DM34" s="36"/>
      <c r="DN34" s="99">
        <f t="shared" si="131"/>
        <v>79.41176470588235</v>
      </c>
      <c r="DO34" s="36">
        <f t="shared" si="177"/>
        <v>0.6</v>
      </c>
      <c r="DP34" s="36"/>
      <c r="DQ34" s="36"/>
      <c r="DR34" s="36">
        <v>0.6</v>
      </c>
      <c r="DS34" s="36"/>
      <c r="DT34" s="36"/>
      <c r="DU34" s="99">
        <f t="shared" si="133"/>
        <v>1.7647058823529411</v>
      </c>
      <c r="DV34" s="36">
        <f t="shared" si="178"/>
        <v>3</v>
      </c>
      <c r="DW34" s="36"/>
      <c r="DX34" s="36"/>
      <c r="DY34" s="36">
        <v>3</v>
      </c>
      <c r="DZ34" s="36"/>
      <c r="EA34" s="36"/>
      <c r="EB34" s="99">
        <f t="shared" si="135"/>
        <v>8.823529411764707</v>
      </c>
      <c r="EC34" s="36">
        <f t="shared" si="179"/>
        <v>7.8</v>
      </c>
      <c r="ED34" s="36"/>
      <c r="EE34" s="36"/>
      <c r="EF34" s="36">
        <v>7.8</v>
      </c>
      <c r="EG34" s="36"/>
      <c r="EH34" s="36"/>
      <c r="EI34" s="99">
        <f t="shared" si="137"/>
        <v>22.941176470588236</v>
      </c>
      <c r="EJ34" s="36">
        <f t="shared" si="180"/>
        <v>7.8</v>
      </c>
      <c r="EK34" s="36"/>
      <c r="EL34" s="36"/>
      <c r="EM34" s="36">
        <v>7.8</v>
      </c>
      <c r="EN34" s="36"/>
      <c r="EO34" s="36"/>
      <c r="EP34" s="99">
        <f t="shared" si="139"/>
        <v>22.941176470588236</v>
      </c>
      <c r="EQ34" s="36">
        <f t="shared" si="191"/>
        <v>34</v>
      </c>
      <c r="ER34" s="36"/>
      <c r="ES34" s="36"/>
      <c r="ET34" s="36">
        <v>34</v>
      </c>
      <c r="EU34" s="36"/>
      <c r="EV34" s="36"/>
      <c r="EW34" s="36">
        <f t="shared" si="181"/>
        <v>1.3</v>
      </c>
      <c r="EX34" s="36"/>
      <c r="EY34" s="36"/>
      <c r="EZ34" s="36">
        <v>1.3</v>
      </c>
      <c r="FA34" s="36"/>
      <c r="FB34" s="36"/>
      <c r="FC34" s="99">
        <f t="shared" si="141"/>
        <v>3.823529411764706</v>
      </c>
      <c r="FD34" s="36">
        <f t="shared" si="182"/>
        <v>3</v>
      </c>
      <c r="FE34" s="36"/>
      <c r="FF34" s="36"/>
      <c r="FG34" s="36">
        <v>3</v>
      </c>
      <c r="FH34" s="36"/>
      <c r="FI34" s="36"/>
      <c r="FJ34" s="99">
        <f t="shared" si="143"/>
        <v>8.823529411764707</v>
      </c>
      <c r="FK34" s="36">
        <f t="shared" si="183"/>
        <v>7.2</v>
      </c>
      <c r="FL34" s="36"/>
      <c r="FM34" s="36"/>
      <c r="FN34" s="36">
        <v>7.2</v>
      </c>
      <c r="FO34" s="36"/>
      <c r="FP34" s="36"/>
      <c r="FQ34" s="99">
        <f t="shared" si="145"/>
        <v>21.176470588235293</v>
      </c>
      <c r="FR34" s="36">
        <f t="shared" si="184"/>
        <v>7.2</v>
      </c>
      <c r="FS34" s="36"/>
      <c r="FT34" s="36"/>
      <c r="FU34" s="36">
        <v>7.2</v>
      </c>
      <c r="FV34" s="36"/>
      <c r="FW34" s="36"/>
      <c r="FX34" s="99">
        <f t="shared" si="147"/>
        <v>21.176470588235293</v>
      </c>
      <c r="FY34" s="146">
        <v>0</v>
      </c>
      <c r="FZ34" s="26">
        <f t="shared" si="185"/>
        <v>10</v>
      </c>
      <c r="GA34" s="36"/>
      <c r="GB34" s="36"/>
      <c r="GC34" s="36">
        <v>10</v>
      </c>
      <c r="GD34" s="36"/>
      <c r="GE34" s="36"/>
      <c r="GF34" s="26">
        <f t="shared" si="186"/>
        <v>1.3</v>
      </c>
      <c r="GG34" s="36"/>
      <c r="GH34" s="36"/>
      <c r="GI34" s="36">
        <v>1.3</v>
      </c>
      <c r="GJ34" s="36"/>
      <c r="GK34" s="36"/>
      <c r="GL34" s="14">
        <f t="shared" si="149"/>
        <v>13</v>
      </c>
      <c r="GM34" s="26">
        <f t="shared" si="187"/>
        <v>3</v>
      </c>
      <c r="GN34" s="36"/>
      <c r="GO34" s="36"/>
      <c r="GP34" s="36">
        <v>3</v>
      </c>
      <c r="GQ34" s="36"/>
      <c r="GR34" s="36"/>
      <c r="GS34" s="14">
        <f t="shared" si="151"/>
        <v>30</v>
      </c>
      <c r="GT34" s="26">
        <f t="shared" si="188"/>
        <v>7.2</v>
      </c>
      <c r="GU34" s="36"/>
      <c r="GV34" s="36"/>
      <c r="GW34" s="36">
        <v>7.2</v>
      </c>
      <c r="GX34" s="36"/>
      <c r="GY34" s="36"/>
      <c r="GZ34" s="14">
        <f t="shared" si="153"/>
        <v>72</v>
      </c>
      <c r="HA34" s="26">
        <f t="shared" si="192"/>
        <v>1.4</v>
      </c>
      <c r="HB34" s="36"/>
      <c r="HC34" s="36"/>
      <c r="HD34" s="27">
        <v>1.4</v>
      </c>
      <c r="HE34" s="36"/>
      <c r="HF34" s="36"/>
      <c r="HG34" s="14">
        <f t="shared" si="155"/>
        <v>13.999999999999998</v>
      </c>
      <c r="HH34" s="26">
        <f t="shared" si="193"/>
        <v>1.4</v>
      </c>
      <c r="HI34" s="36"/>
      <c r="HJ34" s="36"/>
      <c r="HK34" s="27">
        <v>1.4</v>
      </c>
      <c r="HL34" s="36"/>
      <c r="HM34" s="36"/>
      <c r="HN34" s="14">
        <f t="shared" si="157"/>
        <v>13.999999999999998</v>
      </c>
      <c r="HO34" s="26">
        <f t="shared" si="194"/>
        <v>3.6</v>
      </c>
      <c r="HP34" s="36"/>
      <c r="HQ34" s="36"/>
      <c r="HR34" s="27">
        <v>3.6</v>
      </c>
      <c r="HS34" s="36"/>
      <c r="HT34" s="36"/>
      <c r="HU34" s="14">
        <f t="shared" si="159"/>
        <v>36</v>
      </c>
    </row>
    <row r="35" spans="2:229" s="20" customFormat="1" ht="63.75" customHeight="1">
      <c r="B35" s="12">
        <v>17</v>
      </c>
      <c r="C35" s="12" t="s">
        <v>24</v>
      </c>
      <c r="D35" s="26">
        <f t="shared" si="160"/>
        <v>4</v>
      </c>
      <c r="E35" s="36"/>
      <c r="F35" s="36"/>
      <c r="G35" s="36">
        <v>4</v>
      </c>
      <c r="H35" s="36"/>
      <c r="I35" s="36"/>
      <c r="J35" s="26">
        <f t="shared" si="162"/>
        <v>0</v>
      </c>
      <c r="K35" s="36"/>
      <c r="L35" s="36"/>
      <c r="M35" s="36">
        <v>0</v>
      </c>
      <c r="N35" s="36"/>
      <c r="O35" s="36"/>
      <c r="P35" s="34">
        <f t="shared" si="163"/>
        <v>0</v>
      </c>
      <c r="Q35" s="26">
        <f t="shared" si="164"/>
        <v>4</v>
      </c>
      <c r="R35" s="36"/>
      <c r="S35" s="36"/>
      <c r="T35" s="36">
        <v>4</v>
      </c>
      <c r="U35" s="36"/>
      <c r="V35" s="36"/>
      <c r="W35" s="35">
        <f t="shared" si="110"/>
        <v>100</v>
      </c>
      <c r="X35" s="26">
        <f t="shared" si="165"/>
        <v>4</v>
      </c>
      <c r="Y35" s="36"/>
      <c r="Z35" s="36"/>
      <c r="AA35" s="36">
        <v>4</v>
      </c>
      <c r="AB35" s="36"/>
      <c r="AC35" s="36"/>
      <c r="AD35" s="35">
        <f t="shared" si="112"/>
        <v>100</v>
      </c>
      <c r="AE35" s="36">
        <f t="shared" si="161"/>
        <v>4</v>
      </c>
      <c r="AF35" s="36"/>
      <c r="AG35" s="36"/>
      <c r="AH35" s="36">
        <v>4</v>
      </c>
      <c r="AI35" s="36"/>
      <c r="AJ35" s="36"/>
      <c r="AK35" s="36">
        <f t="shared" si="166"/>
        <v>0</v>
      </c>
      <c r="AL35" s="36"/>
      <c r="AM35" s="36"/>
      <c r="AN35" s="36">
        <v>0</v>
      </c>
      <c r="AO35" s="36"/>
      <c r="AP35" s="36"/>
      <c r="AQ35" s="34">
        <f t="shared" si="167"/>
        <v>0</v>
      </c>
      <c r="AR35" s="36">
        <f t="shared" si="168"/>
        <v>4</v>
      </c>
      <c r="AS35" s="36"/>
      <c r="AT35" s="36"/>
      <c r="AU35" s="36">
        <v>4</v>
      </c>
      <c r="AV35" s="36"/>
      <c r="AW35" s="36"/>
      <c r="AX35" s="34">
        <f t="shared" si="115"/>
        <v>100</v>
      </c>
      <c r="AY35" s="36">
        <f t="shared" si="169"/>
        <v>4</v>
      </c>
      <c r="AZ35" s="36"/>
      <c r="BA35" s="36"/>
      <c r="BB35" s="36">
        <v>4</v>
      </c>
      <c r="BC35" s="36"/>
      <c r="BD35" s="36"/>
      <c r="BE35" s="34">
        <f t="shared" si="117"/>
        <v>100</v>
      </c>
      <c r="BF35" s="26">
        <f t="shared" si="189"/>
        <v>260</v>
      </c>
      <c r="BG35" s="36"/>
      <c r="BH35" s="36"/>
      <c r="BI35" s="36">
        <v>260</v>
      </c>
      <c r="BJ35" s="36"/>
      <c r="BK35" s="36"/>
      <c r="BL35" s="26">
        <f t="shared" si="170"/>
        <v>172</v>
      </c>
      <c r="BM35" s="36"/>
      <c r="BN35" s="36"/>
      <c r="BO35" s="36">
        <v>172</v>
      </c>
      <c r="BP35" s="36"/>
      <c r="BQ35" s="36"/>
      <c r="BR35" s="35">
        <f t="shared" si="119"/>
        <v>66.15384615384615</v>
      </c>
      <c r="BS35" s="26">
        <f t="shared" si="171"/>
        <v>215</v>
      </c>
      <c r="BT35" s="36"/>
      <c r="BU35" s="36"/>
      <c r="BV35" s="36">
        <v>215</v>
      </c>
      <c r="BW35" s="36"/>
      <c r="BX35" s="36"/>
      <c r="BY35" s="14">
        <f t="shared" si="121"/>
        <v>82.6923076923077</v>
      </c>
      <c r="BZ35" s="26">
        <f t="shared" si="172"/>
        <v>215</v>
      </c>
      <c r="CA35" s="36"/>
      <c r="CB35" s="36"/>
      <c r="CC35" s="36">
        <v>215</v>
      </c>
      <c r="CD35" s="36"/>
      <c r="CE35" s="36"/>
      <c r="CF35" s="14">
        <f t="shared" si="123"/>
        <v>82.6923076923077</v>
      </c>
      <c r="CG35" s="36">
        <f t="shared" si="173"/>
        <v>217</v>
      </c>
      <c r="CH35" s="36"/>
      <c r="CI35" s="36"/>
      <c r="CJ35" s="36">
        <v>217</v>
      </c>
      <c r="CK35" s="36"/>
      <c r="CL35" s="36"/>
      <c r="CM35" s="99">
        <f t="shared" si="125"/>
        <v>83.46153846153847</v>
      </c>
      <c r="CN35" s="36">
        <f t="shared" si="190"/>
        <v>55</v>
      </c>
      <c r="CO35" s="36"/>
      <c r="CP35" s="36"/>
      <c r="CQ35" s="36">
        <v>55</v>
      </c>
      <c r="CR35" s="36"/>
      <c r="CS35" s="36"/>
      <c r="CT35" s="36">
        <f t="shared" si="174"/>
        <v>172</v>
      </c>
      <c r="CU35" s="36"/>
      <c r="CV35" s="36"/>
      <c r="CW35" s="36">
        <v>172</v>
      </c>
      <c r="CX35" s="36"/>
      <c r="CY35" s="36"/>
      <c r="CZ35" s="34">
        <f t="shared" si="127"/>
        <v>312.72727272727275</v>
      </c>
      <c r="DA35" s="36">
        <f t="shared" si="175"/>
        <v>215</v>
      </c>
      <c r="DB35" s="36"/>
      <c r="DC35" s="36"/>
      <c r="DD35" s="36">
        <v>215</v>
      </c>
      <c r="DE35" s="36"/>
      <c r="DF35" s="36"/>
      <c r="DG35" s="99">
        <f t="shared" si="129"/>
        <v>390.90909090909093</v>
      </c>
      <c r="DH35" s="36">
        <f t="shared" si="176"/>
        <v>215</v>
      </c>
      <c r="DI35" s="36"/>
      <c r="DJ35" s="36"/>
      <c r="DK35" s="36">
        <v>215</v>
      </c>
      <c r="DL35" s="36"/>
      <c r="DM35" s="36"/>
      <c r="DN35" s="99">
        <f t="shared" si="131"/>
        <v>390.90909090909093</v>
      </c>
      <c r="DO35" s="36">
        <f t="shared" si="177"/>
        <v>8.9</v>
      </c>
      <c r="DP35" s="36"/>
      <c r="DQ35" s="36"/>
      <c r="DR35" s="36">
        <v>8.9</v>
      </c>
      <c r="DS35" s="36"/>
      <c r="DT35" s="36"/>
      <c r="DU35" s="99">
        <f t="shared" si="133"/>
        <v>16.181818181818183</v>
      </c>
      <c r="DV35" s="36">
        <f t="shared" si="178"/>
        <v>20.2</v>
      </c>
      <c r="DW35" s="36"/>
      <c r="DX35" s="36"/>
      <c r="DY35" s="36">
        <v>20.2</v>
      </c>
      <c r="DZ35" s="36"/>
      <c r="EA35" s="36"/>
      <c r="EB35" s="99">
        <f t="shared" si="135"/>
        <v>36.72727272727273</v>
      </c>
      <c r="EC35" s="36">
        <f t="shared" si="179"/>
        <v>50.4</v>
      </c>
      <c r="ED35" s="36"/>
      <c r="EE35" s="36"/>
      <c r="EF35" s="36">
        <v>50.4</v>
      </c>
      <c r="EG35" s="36"/>
      <c r="EH35" s="36"/>
      <c r="EI35" s="99">
        <f t="shared" si="137"/>
        <v>91.63636363636364</v>
      </c>
      <c r="EJ35" s="36">
        <f t="shared" si="180"/>
        <v>50.4</v>
      </c>
      <c r="EK35" s="36"/>
      <c r="EL35" s="36"/>
      <c r="EM35" s="36">
        <v>50.4</v>
      </c>
      <c r="EN35" s="36"/>
      <c r="EO35" s="36"/>
      <c r="EP35" s="99">
        <f t="shared" si="139"/>
        <v>91.63636363636364</v>
      </c>
      <c r="EQ35" s="36">
        <f t="shared" si="191"/>
        <v>59</v>
      </c>
      <c r="ER35" s="36"/>
      <c r="ES35" s="36"/>
      <c r="ET35" s="36">
        <v>59</v>
      </c>
      <c r="EU35" s="36"/>
      <c r="EV35" s="36"/>
      <c r="EW35" s="36">
        <f t="shared" si="181"/>
        <v>19.1</v>
      </c>
      <c r="EX35" s="36"/>
      <c r="EY35" s="36"/>
      <c r="EZ35" s="36">
        <v>19.1</v>
      </c>
      <c r="FA35" s="36"/>
      <c r="FB35" s="36"/>
      <c r="FC35" s="99">
        <f t="shared" si="141"/>
        <v>32.3728813559322</v>
      </c>
      <c r="FD35" s="36">
        <f t="shared" si="182"/>
        <v>20.8</v>
      </c>
      <c r="FE35" s="36"/>
      <c r="FF35" s="36"/>
      <c r="FG35" s="36">
        <v>20.8</v>
      </c>
      <c r="FH35" s="36"/>
      <c r="FI35" s="36"/>
      <c r="FJ35" s="99">
        <f t="shared" si="143"/>
        <v>35.25423728813559</v>
      </c>
      <c r="FK35" s="36">
        <f t="shared" si="183"/>
        <v>49.6</v>
      </c>
      <c r="FL35" s="36"/>
      <c r="FM35" s="36"/>
      <c r="FN35" s="36">
        <v>49.6</v>
      </c>
      <c r="FO35" s="36"/>
      <c r="FP35" s="36"/>
      <c r="FQ35" s="99">
        <f t="shared" si="145"/>
        <v>84.0677966101695</v>
      </c>
      <c r="FR35" s="36">
        <f t="shared" si="184"/>
        <v>59</v>
      </c>
      <c r="FS35" s="36"/>
      <c r="FT35" s="36"/>
      <c r="FU35" s="36">
        <v>59</v>
      </c>
      <c r="FV35" s="36"/>
      <c r="FW35" s="36"/>
      <c r="FX35" s="99">
        <f t="shared" si="147"/>
        <v>100</v>
      </c>
      <c r="FY35" s="146">
        <v>0</v>
      </c>
      <c r="FZ35" s="26">
        <f t="shared" si="185"/>
        <v>70.8</v>
      </c>
      <c r="GA35" s="36"/>
      <c r="GB35" s="36"/>
      <c r="GC35" s="36">
        <v>70.8</v>
      </c>
      <c r="GD35" s="36"/>
      <c r="GE35" s="36"/>
      <c r="GF35" s="26">
        <f t="shared" si="186"/>
        <v>19.1</v>
      </c>
      <c r="GG35" s="36"/>
      <c r="GH35" s="36"/>
      <c r="GI35" s="36">
        <v>19.1</v>
      </c>
      <c r="GJ35" s="36"/>
      <c r="GK35" s="36"/>
      <c r="GL35" s="14">
        <f t="shared" si="149"/>
        <v>26.977401129943505</v>
      </c>
      <c r="GM35" s="26">
        <f t="shared" si="187"/>
        <v>20.8</v>
      </c>
      <c r="GN35" s="36"/>
      <c r="GO35" s="36"/>
      <c r="GP35" s="36">
        <v>20.8</v>
      </c>
      <c r="GQ35" s="36"/>
      <c r="GR35" s="36"/>
      <c r="GS35" s="14">
        <f t="shared" si="151"/>
        <v>29.37853107344633</v>
      </c>
      <c r="GT35" s="26">
        <f t="shared" si="188"/>
        <v>49.6</v>
      </c>
      <c r="GU35" s="36"/>
      <c r="GV35" s="36"/>
      <c r="GW35" s="36">
        <v>49.6</v>
      </c>
      <c r="GX35" s="36"/>
      <c r="GY35" s="36"/>
      <c r="GZ35" s="14">
        <f t="shared" si="153"/>
        <v>70.05649717514125</v>
      </c>
      <c r="HA35" s="26">
        <v>10.4</v>
      </c>
      <c r="HB35" s="36"/>
      <c r="HC35" s="36"/>
      <c r="HD35" s="27">
        <v>10.4</v>
      </c>
      <c r="HE35" s="36"/>
      <c r="HF35" s="36"/>
      <c r="HG35" s="14">
        <f t="shared" si="155"/>
        <v>14.689265536723164</v>
      </c>
      <c r="HH35" s="26">
        <f t="shared" si="193"/>
        <v>18.3</v>
      </c>
      <c r="HI35" s="36"/>
      <c r="HJ35" s="36"/>
      <c r="HK35" s="27">
        <v>18.3</v>
      </c>
      <c r="HL35" s="36"/>
      <c r="HM35" s="36"/>
      <c r="HN35" s="14">
        <f t="shared" si="157"/>
        <v>25.847457627118647</v>
      </c>
      <c r="HO35" s="26">
        <f t="shared" si="194"/>
        <v>70.8</v>
      </c>
      <c r="HP35" s="36"/>
      <c r="HQ35" s="36"/>
      <c r="HR35" s="27">
        <v>70.8</v>
      </c>
      <c r="HS35" s="36"/>
      <c r="HT35" s="36"/>
      <c r="HU35" s="14">
        <f t="shared" si="159"/>
        <v>100</v>
      </c>
    </row>
    <row r="36" spans="2:229" s="8" customFormat="1" ht="42" customHeight="1">
      <c r="B36" s="119" t="s">
        <v>0</v>
      </c>
      <c r="C36" s="119" t="s">
        <v>1</v>
      </c>
      <c r="D36" s="124" t="s">
        <v>46</v>
      </c>
      <c r="E36" s="119" t="s">
        <v>28</v>
      </c>
      <c r="F36" s="119"/>
      <c r="G36" s="119"/>
      <c r="H36" s="119"/>
      <c r="I36" s="119"/>
      <c r="J36" s="124" t="s">
        <v>48</v>
      </c>
      <c r="K36" s="119" t="s">
        <v>28</v>
      </c>
      <c r="L36" s="119"/>
      <c r="M36" s="119"/>
      <c r="N36" s="119"/>
      <c r="O36" s="119"/>
      <c r="P36" s="124" t="s">
        <v>47</v>
      </c>
      <c r="Q36" s="124" t="s">
        <v>54</v>
      </c>
      <c r="R36" s="119" t="s">
        <v>28</v>
      </c>
      <c r="S36" s="119"/>
      <c r="T36" s="119"/>
      <c r="U36" s="119"/>
      <c r="V36" s="119"/>
      <c r="W36" s="124" t="s">
        <v>55</v>
      </c>
      <c r="X36" s="124" t="s">
        <v>56</v>
      </c>
      <c r="Y36" s="119" t="s">
        <v>28</v>
      </c>
      <c r="Z36" s="119"/>
      <c r="AA36" s="119"/>
      <c r="AB36" s="119"/>
      <c r="AC36" s="119"/>
      <c r="AD36" s="124" t="s">
        <v>57</v>
      </c>
      <c r="AE36" s="120" t="s">
        <v>46</v>
      </c>
      <c r="AF36" s="120" t="s">
        <v>28</v>
      </c>
      <c r="AG36" s="120"/>
      <c r="AH36" s="120"/>
      <c r="AI36" s="120"/>
      <c r="AJ36" s="120"/>
      <c r="AK36" s="120" t="s">
        <v>48</v>
      </c>
      <c r="AL36" s="120" t="s">
        <v>28</v>
      </c>
      <c r="AM36" s="120"/>
      <c r="AN36" s="120"/>
      <c r="AO36" s="120"/>
      <c r="AP36" s="120"/>
      <c r="AQ36" s="120" t="s">
        <v>47</v>
      </c>
      <c r="AR36" s="120" t="s">
        <v>54</v>
      </c>
      <c r="AS36" s="120" t="s">
        <v>28</v>
      </c>
      <c r="AT36" s="120"/>
      <c r="AU36" s="120"/>
      <c r="AV36" s="120"/>
      <c r="AW36" s="120"/>
      <c r="AX36" s="120" t="s">
        <v>55</v>
      </c>
      <c r="AY36" s="120" t="s">
        <v>58</v>
      </c>
      <c r="AZ36" s="120" t="s">
        <v>28</v>
      </c>
      <c r="BA36" s="120"/>
      <c r="BB36" s="120"/>
      <c r="BC36" s="120"/>
      <c r="BD36" s="120"/>
      <c r="BE36" s="120" t="s">
        <v>59</v>
      </c>
      <c r="BF36" s="124" t="s">
        <v>60</v>
      </c>
      <c r="BG36" s="119" t="s">
        <v>28</v>
      </c>
      <c r="BH36" s="119"/>
      <c r="BI36" s="119"/>
      <c r="BJ36" s="119"/>
      <c r="BK36" s="119"/>
      <c r="BL36" s="124" t="s">
        <v>62</v>
      </c>
      <c r="BM36" s="119" t="s">
        <v>28</v>
      </c>
      <c r="BN36" s="119"/>
      <c r="BO36" s="119"/>
      <c r="BP36" s="119"/>
      <c r="BQ36" s="119"/>
      <c r="BR36" s="124" t="s">
        <v>63</v>
      </c>
      <c r="BS36" s="124" t="s">
        <v>65</v>
      </c>
      <c r="BT36" s="119" t="s">
        <v>28</v>
      </c>
      <c r="BU36" s="119"/>
      <c r="BV36" s="119"/>
      <c r="BW36" s="119"/>
      <c r="BX36" s="119"/>
      <c r="BY36" s="124" t="s">
        <v>66</v>
      </c>
      <c r="BZ36" s="124" t="s">
        <v>67</v>
      </c>
      <c r="CA36" s="119" t="s">
        <v>28</v>
      </c>
      <c r="CB36" s="119"/>
      <c r="CC36" s="119"/>
      <c r="CD36" s="119"/>
      <c r="CE36" s="119"/>
      <c r="CF36" s="124" t="s">
        <v>68</v>
      </c>
      <c r="CG36" s="120" t="s">
        <v>69</v>
      </c>
      <c r="CH36" s="120" t="s">
        <v>28</v>
      </c>
      <c r="CI36" s="120"/>
      <c r="CJ36" s="120"/>
      <c r="CK36" s="120"/>
      <c r="CL36" s="120"/>
      <c r="CM36" s="120" t="s">
        <v>70</v>
      </c>
      <c r="CN36" s="120" t="s">
        <v>73</v>
      </c>
      <c r="CO36" s="120" t="s">
        <v>28</v>
      </c>
      <c r="CP36" s="120"/>
      <c r="CQ36" s="120"/>
      <c r="CR36" s="120"/>
      <c r="CS36" s="120"/>
      <c r="CT36" s="120" t="s">
        <v>62</v>
      </c>
      <c r="CU36" s="120" t="s">
        <v>28</v>
      </c>
      <c r="CV36" s="120"/>
      <c r="CW36" s="120"/>
      <c r="CX36" s="120"/>
      <c r="CY36" s="120"/>
      <c r="CZ36" s="120" t="s">
        <v>63</v>
      </c>
      <c r="DA36" s="120" t="s">
        <v>65</v>
      </c>
      <c r="DB36" s="120" t="s">
        <v>28</v>
      </c>
      <c r="DC36" s="120"/>
      <c r="DD36" s="120"/>
      <c r="DE36" s="120"/>
      <c r="DF36" s="120"/>
      <c r="DG36" s="120" t="s">
        <v>66</v>
      </c>
      <c r="DH36" s="120" t="s">
        <v>67</v>
      </c>
      <c r="DI36" s="120" t="s">
        <v>28</v>
      </c>
      <c r="DJ36" s="120"/>
      <c r="DK36" s="120"/>
      <c r="DL36" s="120"/>
      <c r="DM36" s="120"/>
      <c r="DN36" s="120" t="s">
        <v>68</v>
      </c>
      <c r="DO36" s="120" t="s">
        <v>75</v>
      </c>
      <c r="DP36" s="120" t="s">
        <v>28</v>
      </c>
      <c r="DQ36" s="120"/>
      <c r="DR36" s="120"/>
      <c r="DS36" s="120"/>
      <c r="DT36" s="120"/>
      <c r="DU36" s="120" t="s">
        <v>76</v>
      </c>
      <c r="DV36" s="120" t="s">
        <v>77</v>
      </c>
      <c r="DW36" s="120" t="s">
        <v>28</v>
      </c>
      <c r="DX36" s="120"/>
      <c r="DY36" s="120"/>
      <c r="DZ36" s="120"/>
      <c r="EA36" s="120"/>
      <c r="EB36" s="120" t="s">
        <v>78</v>
      </c>
      <c r="EC36" s="120" t="s">
        <v>79</v>
      </c>
      <c r="ED36" s="120" t="s">
        <v>28</v>
      </c>
      <c r="EE36" s="120"/>
      <c r="EF36" s="120"/>
      <c r="EG36" s="120"/>
      <c r="EH36" s="120"/>
      <c r="EI36" s="120" t="s">
        <v>80</v>
      </c>
      <c r="EJ36" s="120" t="s">
        <v>82</v>
      </c>
      <c r="EK36" s="120" t="s">
        <v>28</v>
      </c>
      <c r="EL36" s="120"/>
      <c r="EM36" s="120"/>
      <c r="EN36" s="120"/>
      <c r="EO36" s="120"/>
      <c r="EP36" s="120" t="s">
        <v>83</v>
      </c>
      <c r="EQ36" s="120" t="s">
        <v>89</v>
      </c>
      <c r="ER36" s="120" t="s">
        <v>28</v>
      </c>
      <c r="ES36" s="120"/>
      <c r="ET36" s="120"/>
      <c r="EU36" s="120"/>
      <c r="EV36" s="120"/>
      <c r="EW36" s="120" t="s">
        <v>94</v>
      </c>
      <c r="EX36" s="120" t="s">
        <v>28</v>
      </c>
      <c r="EY36" s="120"/>
      <c r="EZ36" s="120"/>
      <c r="FA36" s="120"/>
      <c r="FB36" s="120"/>
      <c r="FC36" s="120" t="s">
        <v>92</v>
      </c>
      <c r="FD36" s="120" t="s">
        <v>101</v>
      </c>
      <c r="FE36" s="120" t="s">
        <v>28</v>
      </c>
      <c r="FF36" s="120"/>
      <c r="FG36" s="120"/>
      <c r="FH36" s="120"/>
      <c r="FI36" s="120"/>
      <c r="FJ36" s="120" t="s">
        <v>92</v>
      </c>
      <c r="FK36" s="120" t="s">
        <v>103</v>
      </c>
      <c r="FL36" s="120" t="s">
        <v>28</v>
      </c>
      <c r="FM36" s="120"/>
      <c r="FN36" s="120"/>
      <c r="FO36" s="120"/>
      <c r="FP36" s="120"/>
      <c r="FQ36" s="120" t="s">
        <v>92</v>
      </c>
      <c r="FR36" s="120" t="s">
        <v>103</v>
      </c>
      <c r="FS36" s="120" t="s">
        <v>28</v>
      </c>
      <c r="FT36" s="120"/>
      <c r="FU36" s="120"/>
      <c r="FV36" s="120"/>
      <c r="FW36" s="120"/>
      <c r="FX36" s="120" t="s">
        <v>92</v>
      </c>
      <c r="FY36" s="144" t="s">
        <v>116</v>
      </c>
      <c r="FZ36" s="120" t="s">
        <v>108</v>
      </c>
      <c r="GA36" s="119" t="s">
        <v>28</v>
      </c>
      <c r="GB36" s="119"/>
      <c r="GC36" s="119"/>
      <c r="GD36" s="119"/>
      <c r="GE36" s="119"/>
      <c r="GF36" s="120" t="s">
        <v>91</v>
      </c>
      <c r="GG36" s="119" t="s">
        <v>28</v>
      </c>
      <c r="GH36" s="119"/>
      <c r="GI36" s="119"/>
      <c r="GJ36" s="119"/>
      <c r="GK36" s="119"/>
      <c r="GL36" s="120" t="s">
        <v>90</v>
      </c>
      <c r="GM36" s="120" t="s">
        <v>101</v>
      </c>
      <c r="GN36" s="119" t="s">
        <v>28</v>
      </c>
      <c r="GO36" s="119"/>
      <c r="GP36" s="119"/>
      <c r="GQ36" s="119"/>
      <c r="GR36" s="119"/>
      <c r="GS36" s="120" t="s">
        <v>90</v>
      </c>
      <c r="GT36" s="120" t="s">
        <v>103</v>
      </c>
      <c r="GU36" s="119" t="s">
        <v>28</v>
      </c>
      <c r="GV36" s="119"/>
      <c r="GW36" s="119"/>
      <c r="GX36" s="119"/>
      <c r="GY36" s="119"/>
      <c r="GZ36" s="120" t="s">
        <v>90</v>
      </c>
      <c r="HA36" s="120" t="s">
        <v>110</v>
      </c>
      <c r="HB36" s="119" t="s">
        <v>28</v>
      </c>
      <c r="HC36" s="119"/>
      <c r="HD36" s="119"/>
      <c r="HE36" s="119"/>
      <c r="HF36" s="119"/>
      <c r="HG36" s="120" t="s">
        <v>111</v>
      </c>
      <c r="HH36" s="120" t="s">
        <v>114</v>
      </c>
      <c r="HI36" s="119" t="s">
        <v>28</v>
      </c>
      <c r="HJ36" s="119"/>
      <c r="HK36" s="119"/>
      <c r="HL36" s="119"/>
      <c r="HM36" s="119"/>
      <c r="HN36" s="120" t="s">
        <v>113</v>
      </c>
      <c r="HO36" s="120" t="s">
        <v>117</v>
      </c>
      <c r="HP36" s="119" t="s">
        <v>28</v>
      </c>
      <c r="HQ36" s="119"/>
      <c r="HR36" s="119"/>
      <c r="HS36" s="119"/>
      <c r="HT36" s="119"/>
      <c r="HU36" s="120" t="s">
        <v>118</v>
      </c>
    </row>
    <row r="37" spans="2:229" s="8" customFormat="1" ht="243" customHeight="1">
      <c r="B37" s="119"/>
      <c r="C37" s="119"/>
      <c r="D37" s="124"/>
      <c r="E37" s="7" t="s">
        <v>10</v>
      </c>
      <c r="F37" s="7" t="s">
        <v>11</v>
      </c>
      <c r="G37" s="7" t="s">
        <v>12</v>
      </c>
      <c r="H37" s="7" t="s">
        <v>13</v>
      </c>
      <c r="I37" s="7" t="s">
        <v>32</v>
      </c>
      <c r="J37" s="124"/>
      <c r="K37" s="7" t="s">
        <v>10</v>
      </c>
      <c r="L37" s="7" t="s">
        <v>11</v>
      </c>
      <c r="M37" s="7" t="s">
        <v>12</v>
      </c>
      <c r="N37" s="7" t="s">
        <v>13</v>
      </c>
      <c r="O37" s="7" t="s">
        <v>32</v>
      </c>
      <c r="P37" s="124"/>
      <c r="Q37" s="124"/>
      <c r="R37" s="7" t="s">
        <v>10</v>
      </c>
      <c r="S37" s="7" t="s">
        <v>11</v>
      </c>
      <c r="T37" s="7" t="s">
        <v>12</v>
      </c>
      <c r="U37" s="7" t="s">
        <v>13</v>
      </c>
      <c r="V37" s="7" t="s">
        <v>32</v>
      </c>
      <c r="W37" s="124"/>
      <c r="X37" s="124"/>
      <c r="Y37" s="7" t="s">
        <v>10</v>
      </c>
      <c r="Z37" s="7" t="s">
        <v>11</v>
      </c>
      <c r="AA37" s="7" t="s">
        <v>12</v>
      </c>
      <c r="AB37" s="7" t="s">
        <v>53</v>
      </c>
      <c r="AC37" s="7" t="s">
        <v>51</v>
      </c>
      <c r="AD37" s="124"/>
      <c r="AE37" s="120"/>
      <c r="AF37" s="115" t="s">
        <v>10</v>
      </c>
      <c r="AG37" s="115" t="s">
        <v>11</v>
      </c>
      <c r="AH37" s="115" t="s">
        <v>12</v>
      </c>
      <c r="AI37" s="115" t="s">
        <v>13</v>
      </c>
      <c r="AJ37" s="115" t="s">
        <v>32</v>
      </c>
      <c r="AK37" s="120"/>
      <c r="AL37" s="115" t="s">
        <v>10</v>
      </c>
      <c r="AM37" s="115" t="s">
        <v>11</v>
      </c>
      <c r="AN37" s="115" t="s">
        <v>12</v>
      </c>
      <c r="AO37" s="115" t="s">
        <v>13</v>
      </c>
      <c r="AP37" s="115" t="s">
        <v>32</v>
      </c>
      <c r="AQ37" s="120"/>
      <c r="AR37" s="120"/>
      <c r="AS37" s="115" t="s">
        <v>10</v>
      </c>
      <c r="AT37" s="115" t="s">
        <v>11</v>
      </c>
      <c r="AU37" s="115" t="s">
        <v>12</v>
      </c>
      <c r="AV37" s="115" t="s">
        <v>13</v>
      </c>
      <c r="AW37" s="115" t="s">
        <v>32</v>
      </c>
      <c r="AX37" s="120"/>
      <c r="AY37" s="120"/>
      <c r="AZ37" s="115" t="s">
        <v>10</v>
      </c>
      <c r="BA37" s="115" t="s">
        <v>11</v>
      </c>
      <c r="BB37" s="115" t="s">
        <v>12</v>
      </c>
      <c r="BC37" s="115" t="s">
        <v>53</v>
      </c>
      <c r="BD37" s="115" t="s">
        <v>51</v>
      </c>
      <c r="BE37" s="120"/>
      <c r="BF37" s="124"/>
      <c r="BG37" s="7" t="s">
        <v>10</v>
      </c>
      <c r="BH37" s="7" t="s">
        <v>11</v>
      </c>
      <c r="BI37" s="7" t="s">
        <v>12</v>
      </c>
      <c r="BJ37" s="7" t="s">
        <v>53</v>
      </c>
      <c r="BK37" s="7" t="s">
        <v>51</v>
      </c>
      <c r="BL37" s="124"/>
      <c r="BM37" s="7" t="s">
        <v>10</v>
      </c>
      <c r="BN37" s="7" t="s">
        <v>11</v>
      </c>
      <c r="BO37" s="7" t="s">
        <v>12</v>
      </c>
      <c r="BP37" s="7" t="s">
        <v>53</v>
      </c>
      <c r="BQ37" s="7" t="s">
        <v>51</v>
      </c>
      <c r="BR37" s="124"/>
      <c r="BS37" s="124"/>
      <c r="BT37" s="7" t="s">
        <v>10</v>
      </c>
      <c r="BU37" s="7" t="s">
        <v>11</v>
      </c>
      <c r="BV37" s="7" t="s">
        <v>12</v>
      </c>
      <c r="BW37" s="7" t="s">
        <v>53</v>
      </c>
      <c r="BX37" s="7" t="s">
        <v>51</v>
      </c>
      <c r="BY37" s="124"/>
      <c r="BZ37" s="124"/>
      <c r="CA37" s="7" t="s">
        <v>10</v>
      </c>
      <c r="CB37" s="7" t="s">
        <v>11</v>
      </c>
      <c r="CC37" s="7" t="s">
        <v>12</v>
      </c>
      <c r="CD37" s="7" t="s">
        <v>53</v>
      </c>
      <c r="CE37" s="7" t="s">
        <v>51</v>
      </c>
      <c r="CF37" s="124"/>
      <c r="CG37" s="120"/>
      <c r="CH37" s="115" t="s">
        <v>10</v>
      </c>
      <c r="CI37" s="115" t="s">
        <v>11</v>
      </c>
      <c r="CJ37" s="115" t="s">
        <v>12</v>
      </c>
      <c r="CK37" s="115" t="s">
        <v>53</v>
      </c>
      <c r="CL37" s="115" t="s">
        <v>51</v>
      </c>
      <c r="CM37" s="120"/>
      <c r="CN37" s="120"/>
      <c r="CO37" s="115" t="s">
        <v>10</v>
      </c>
      <c r="CP37" s="115" t="s">
        <v>11</v>
      </c>
      <c r="CQ37" s="115" t="s">
        <v>12</v>
      </c>
      <c r="CR37" s="115" t="s">
        <v>53</v>
      </c>
      <c r="CS37" s="115" t="s">
        <v>51</v>
      </c>
      <c r="CT37" s="120"/>
      <c r="CU37" s="115" t="s">
        <v>10</v>
      </c>
      <c r="CV37" s="115" t="s">
        <v>11</v>
      </c>
      <c r="CW37" s="115" t="s">
        <v>12</v>
      </c>
      <c r="CX37" s="115" t="s">
        <v>53</v>
      </c>
      <c r="CY37" s="115" t="s">
        <v>51</v>
      </c>
      <c r="CZ37" s="120"/>
      <c r="DA37" s="120"/>
      <c r="DB37" s="115" t="s">
        <v>10</v>
      </c>
      <c r="DC37" s="115" t="s">
        <v>11</v>
      </c>
      <c r="DD37" s="115" t="s">
        <v>12</v>
      </c>
      <c r="DE37" s="115" t="s">
        <v>53</v>
      </c>
      <c r="DF37" s="115" t="s">
        <v>51</v>
      </c>
      <c r="DG37" s="120"/>
      <c r="DH37" s="120"/>
      <c r="DI37" s="115" t="s">
        <v>10</v>
      </c>
      <c r="DJ37" s="115" t="s">
        <v>11</v>
      </c>
      <c r="DK37" s="115" t="s">
        <v>12</v>
      </c>
      <c r="DL37" s="115" t="s">
        <v>53</v>
      </c>
      <c r="DM37" s="115" t="s">
        <v>51</v>
      </c>
      <c r="DN37" s="120"/>
      <c r="DO37" s="120"/>
      <c r="DP37" s="115" t="s">
        <v>10</v>
      </c>
      <c r="DQ37" s="115" t="s">
        <v>11</v>
      </c>
      <c r="DR37" s="115" t="s">
        <v>12</v>
      </c>
      <c r="DS37" s="115" t="s">
        <v>53</v>
      </c>
      <c r="DT37" s="115" t="s">
        <v>51</v>
      </c>
      <c r="DU37" s="120"/>
      <c r="DV37" s="120"/>
      <c r="DW37" s="115" t="s">
        <v>10</v>
      </c>
      <c r="DX37" s="115" t="s">
        <v>11</v>
      </c>
      <c r="DY37" s="115" t="s">
        <v>12</v>
      </c>
      <c r="DZ37" s="115" t="s">
        <v>53</v>
      </c>
      <c r="EA37" s="115" t="s">
        <v>51</v>
      </c>
      <c r="EB37" s="120"/>
      <c r="EC37" s="120"/>
      <c r="ED37" s="115" t="s">
        <v>10</v>
      </c>
      <c r="EE37" s="115" t="s">
        <v>11</v>
      </c>
      <c r="EF37" s="115" t="s">
        <v>12</v>
      </c>
      <c r="EG37" s="115" t="s">
        <v>53</v>
      </c>
      <c r="EH37" s="115" t="s">
        <v>51</v>
      </c>
      <c r="EI37" s="120"/>
      <c r="EJ37" s="120"/>
      <c r="EK37" s="115" t="s">
        <v>10</v>
      </c>
      <c r="EL37" s="115" t="s">
        <v>11</v>
      </c>
      <c r="EM37" s="115" t="s">
        <v>12</v>
      </c>
      <c r="EN37" s="115" t="s">
        <v>53</v>
      </c>
      <c r="EO37" s="115" t="s">
        <v>51</v>
      </c>
      <c r="EP37" s="120"/>
      <c r="EQ37" s="120"/>
      <c r="ER37" s="115" t="s">
        <v>10</v>
      </c>
      <c r="ES37" s="115" t="s">
        <v>11</v>
      </c>
      <c r="ET37" s="115" t="s">
        <v>12</v>
      </c>
      <c r="EU37" s="115" t="s">
        <v>53</v>
      </c>
      <c r="EV37" s="115" t="s">
        <v>51</v>
      </c>
      <c r="EW37" s="120"/>
      <c r="EX37" s="115" t="s">
        <v>10</v>
      </c>
      <c r="EY37" s="115" t="s">
        <v>11</v>
      </c>
      <c r="EZ37" s="115" t="s">
        <v>12</v>
      </c>
      <c r="FA37" s="115" t="s">
        <v>53</v>
      </c>
      <c r="FB37" s="115" t="s">
        <v>51</v>
      </c>
      <c r="FC37" s="120"/>
      <c r="FD37" s="120"/>
      <c r="FE37" s="115" t="s">
        <v>10</v>
      </c>
      <c r="FF37" s="115" t="s">
        <v>11</v>
      </c>
      <c r="FG37" s="115" t="s">
        <v>12</v>
      </c>
      <c r="FH37" s="115" t="s">
        <v>53</v>
      </c>
      <c r="FI37" s="115" t="s">
        <v>51</v>
      </c>
      <c r="FJ37" s="120"/>
      <c r="FK37" s="120"/>
      <c r="FL37" s="115" t="s">
        <v>10</v>
      </c>
      <c r="FM37" s="115" t="s">
        <v>11</v>
      </c>
      <c r="FN37" s="115" t="s">
        <v>12</v>
      </c>
      <c r="FO37" s="115" t="s">
        <v>53</v>
      </c>
      <c r="FP37" s="115" t="s">
        <v>51</v>
      </c>
      <c r="FQ37" s="120"/>
      <c r="FR37" s="120"/>
      <c r="FS37" s="115" t="s">
        <v>10</v>
      </c>
      <c r="FT37" s="115" t="s">
        <v>11</v>
      </c>
      <c r="FU37" s="115" t="s">
        <v>12</v>
      </c>
      <c r="FV37" s="115" t="s">
        <v>53</v>
      </c>
      <c r="FW37" s="115" t="s">
        <v>51</v>
      </c>
      <c r="FX37" s="120"/>
      <c r="FY37" s="145"/>
      <c r="FZ37" s="120"/>
      <c r="GA37" s="7" t="s">
        <v>10</v>
      </c>
      <c r="GB37" s="7" t="s">
        <v>11</v>
      </c>
      <c r="GC37" s="7" t="s">
        <v>99</v>
      </c>
      <c r="GD37" s="7" t="s">
        <v>53</v>
      </c>
      <c r="GE37" s="7" t="s">
        <v>51</v>
      </c>
      <c r="GF37" s="120"/>
      <c r="GG37" s="7" t="s">
        <v>10</v>
      </c>
      <c r="GH37" s="7" t="s">
        <v>11</v>
      </c>
      <c r="GI37" s="7" t="s">
        <v>100</v>
      </c>
      <c r="GJ37" s="7" t="s">
        <v>53</v>
      </c>
      <c r="GK37" s="7" t="s">
        <v>51</v>
      </c>
      <c r="GL37" s="120"/>
      <c r="GM37" s="120"/>
      <c r="GN37" s="7" t="s">
        <v>10</v>
      </c>
      <c r="GO37" s="7" t="s">
        <v>11</v>
      </c>
      <c r="GP37" s="7" t="s">
        <v>100</v>
      </c>
      <c r="GQ37" s="7" t="s">
        <v>53</v>
      </c>
      <c r="GR37" s="7" t="s">
        <v>51</v>
      </c>
      <c r="GS37" s="120"/>
      <c r="GT37" s="120"/>
      <c r="GU37" s="7" t="s">
        <v>10</v>
      </c>
      <c r="GV37" s="7" t="s">
        <v>11</v>
      </c>
      <c r="GW37" s="7" t="s">
        <v>100</v>
      </c>
      <c r="GX37" s="7" t="s">
        <v>53</v>
      </c>
      <c r="GY37" s="7" t="s">
        <v>51</v>
      </c>
      <c r="GZ37" s="120"/>
      <c r="HA37" s="120"/>
      <c r="HB37" s="7" t="s">
        <v>10</v>
      </c>
      <c r="HC37" s="7" t="s">
        <v>11</v>
      </c>
      <c r="HD37" s="7" t="s">
        <v>100</v>
      </c>
      <c r="HE37" s="7" t="s">
        <v>53</v>
      </c>
      <c r="HF37" s="7" t="s">
        <v>51</v>
      </c>
      <c r="HG37" s="120"/>
      <c r="HH37" s="120"/>
      <c r="HI37" s="7" t="s">
        <v>10</v>
      </c>
      <c r="HJ37" s="7" t="s">
        <v>11</v>
      </c>
      <c r="HK37" s="7" t="s">
        <v>100</v>
      </c>
      <c r="HL37" s="7" t="s">
        <v>53</v>
      </c>
      <c r="HM37" s="7" t="s">
        <v>51</v>
      </c>
      <c r="HN37" s="120"/>
      <c r="HO37" s="120"/>
      <c r="HP37" s="7" t="s">
        <v>10</v>
      </c>
      <c r="HQ37" s="7" t="s">
        <v>11</v>
      </c>
      <c r="HR37" s="7" t="s">
        <v>100</v>
      </c>
      <c r="HS37" s="7" t="s">
        <v>53</v>
      </c>
      <c r="HT37" s="7" t="s">
        <v>51</v>
      </c>
      <c r="HU37" s="120"/>
    </row>
    <row r="38" spans="2:229" s="18" customFormat="1" ht="81.75" customHeight="1">
      <c r="B38" s="121" t="s">
        <v>8</v>
      </c>
      <c r="C38" s="122"/>
      <c r="D38" s="10">
        <f aca="true" t="shared" si="195" ref="D38:O38">SUM(D39:D48)</f>
        <v>4910.6</v>
      </c>
      <c r="E38" s="10">
        <f t="shared" si="195"/>
        <v>0</v>
      </c>
      <c r="F38" s="10">
        <f t="shared" si="195"/>
        <v>612</v>
      </c>
      <c r="G38" s="10">
        <f t="shared" si="195"/>
        <v>3849.8</v>
      </c>
      <c r="H38" s="10">
        <f t="shared" si="195"/>
        <v>0</v>
      </c>
      <c r="I38" s="10">
        <f t="shared" si="195"/>
        <v>448.8</v>
      </c>
      <c r="J38" s="10">
        <f t="shared" si="195"/>
        <v>1332.9</v>
      </c>
      <c r="K38" s="10">
        <f t="shared" si="195"/>
        <v>0</v>
      </c>
      <c r="L38" s="10">
        <f t="shared" si="195"/>
        <v>177.9</v>
      </c>
      <c r="M38" s="10">
        <f t="shared" si="195"/>
        <v>1139</v>
      </c>
      <c r="N38" s="10">
        <f t="shared" si="195"/>
        <v>0</v>
      </c>
      <c r="O38" s="10">
        <f t="shared" si="195"/>
        <v>16</v>
      </c>
      <c r="P38" s="10">
        <f aca="true" t="shared" si="196" ref="P38:P48">J38/D38*100</f>
        <v>27.14332260823525</v>
      </c>
      <c r="Q38" s="10">
        <f aca="true" t="shared" si="197" ref="Q38:V38">SUM(Q39:Q48)</f>
        <v>3031.3</v>
      </c>
      <c r="R38" s="10">
        <f t="shared" si="197"/>
        <v>0</v>
      </c>
      <c r="S38" s="10">
        <f t="shared" si="197"/>
        <v>386.3</v>
      </c>
      <c r="T38" s="10">
        <f t="shared" si="197"/>
        <v>2504.7</v>
      </c>
      <c r="U38" s="10">
        <f t="shared" si="197"/>
        <v>0</v>
      </c>
      <c r="V38" s="10">
        <f t="shared" si="197"/>
        <v>140.3</v>
      </c>
      <c r="W38" s="14">
        <f aca="true" t="shared" si="198" ref="W38:W48">Q38/D38*100</f>
        <v>61.72972752820429</v>
      </c>
      <c r="X38" s="10">
        <f aca="true" t="shared" si="199" ref="X38:AC38">SUM(X39:X48)</f>
        <v>4875.900000000001</v>
      </c>
      <c r="Y38" s="10">
        <f t="shared" si="199"/>
        <v>0</v>
      </c>
      <c r="Z38" s="10">
        <f t="shared" si="199"/>
        <v>611.4</v>
      </c>
      <c r="AA38" s="10">
        <f t="shared" si="199"/>
        <v>4109.799999999999</v>
      </c>
      <c r="AB38" s="10">
        <f t="shared" si="199"/>
        <v>0</v>
      </c>
      <c r="AC38" s="10">
        <f t="shared" si="199"/>
        <v>154.70000000000002</v>
      </c>
      <c r="AD38" s="14">
        <f aca="true" t="shared" si="200" ref="AD38:AD48">X38/D38*100</f>
        <v>99.29336537286686</v>
      </c>
      <c r="AE38" s="10">
        <f aca="true" t="shared" si="201" ref="AE38:AP38">SUM(AE39:AE48)</f>
        <v>6904.700000000001</v>
      </c>
      <c r="AF38" s="10">
        <f t="shared" si="201"/>
        <v>0</v>
      </c>
      <c r="AG38" s="10">
        <f t="shared" si="201"/>
        <v>660</v>
      </c>
      <c r="AH38" s="10">
        <f t="shared" si="201"/>
        <v>3939.4</v>
      </c>
      <c r="AI38" s="10">
        <f t="shared" si="201"/>
        <v>0</v>
      </c>
      <c r="AJ38" s="10">
        <f t="shared" si="201"/>
        <v>448.8</v>
      </c>
      <c r="AK38" s="10">
        <f t="shared" si="201"/>
        <v>1332.9</v>
      </c>
      <c r="AL38" s="10">
        <f t="shared" si="201"/>
        <v>0</v>
      </c>
      <c r="AM38" s="10">
        <f t="shared" si="201"/>
        <v>177.9</v>
      </c>
      <c r="AN38" s="10">
        <f t="shared" si="201"/>
        <v>1139</v>
      </c>
      <c r="AO38" s="10">
        <f t="shared" si="201"/>
        <v>0</v>
      </c>
      <c r="AP38" s="10">
        <f t="shared" si="201"/>
        <v>16</v>
      </c>
      <c r="AQ38" s="10">
        <f aca="true" t="shared" si="202" ref="AQ38:AQ48">AK38/AE38*100</f>
        <v>19.304242038032065</v>
      </c>
      <c r="AR38" s="10">
        <f aca="true" t="shared" si="203" ref="AR38:AW38">SUM(AR39:AR48)</f>
        <v>3031.3</v>
      </c>
      <c r="AS38" s="10">
        <f t="shared" si="203"/>
        <v>0</v>
      </c>
      <c r="AT38" s="10">
        <f t="shared" si="203"/>
        <v>386.3</v>
      </c>
      <c r="AU38" s="10">
        <f t="shared" si="203"/>
        <v>2504.7</v>
      </c>
      <c r="AV38" s="10">
        <f t="shared" si="203"/>
        <v>0</v>
      </c>
      <c r="AW38" s="10">
        <f t="shared" si="203"/>
        <v>140.3</v>
      </c>
      <c r="AX38" s="14">
        <f aca="true" t="shared" si="204" ref="AX38:AX48">AR38/AE38*100</f>
        <v>43.901979810853476</v>
      </c>
      <c r="AY38" s="10">
        <f aca="true" t="shared" si="205" ref="AY38:BD38">SUM(AY39:AY48)</f>
        <v>6894.400000000001</v>
      </c>
      <c r="AZ38" s="10">
        <f t="shared" si="205"/>
        <v>0</v>
      </c>
      <c r="BA38" s="10">
        <f t="shared" si="205"/>
        <v>741</v>
      </c>
      <c r="BB38" s="10">
        <f t="shared" si="205"/>
        <v>6034.500000000001</v>
      </c>
      <c r="BC38" s="10">
        <f t="shared" si="205"/>
        <v>0</v>
      </c>
      <c r="BD38" s="10">
        <f t="shared" si="205"/>
        <v>118.9</v>
      </c>
      <c r="BE38" s="14">
        <f aca="true" t="shared" si="206" ref="BE38:BE48">AY38/AE38*100</f>
        <v>99.85082624878704</v>
      </c>
      <c r="BF38" s="10">
        <f aca="true" t="shared" si="207" ref="BF38:BQ38">SUM(BF39:BF48)</f>
        <v>7416.090000000001</v>
      </c>
      <c r="BG38" s="10">
        <f t="shared" si="207"/>
        <v>0</v>
      </c>
      <c r="BH38" s="10">
        <f t="shared" si="207"/>
        <v>1191</v>
      </c>
      <c r="BI38" s="10">
        <f t="shared" si="207"/>
        <v>5263.6900000000005</v>
      </c>
      <c r="BJ38" s="10">
        <f t="shared" si="207"/>
        <v>0</v>
      </c>
      <c r="BK38" s="10">
        <f t="shared" si="207"/>
        <v>961.4</v>
      </c>
      <c r="BL38" s="10">
        <f t="shared" si="207"/>
        <v>1118.3</v>
      </c>
      <c r="BM38" s="10">
        <f t="shared" si="207"/>
        <v>0</v>
      </c>
      <c r="BN38" s="10">
        <f t="shared" si="207"/>
        <v>46</v>
      </c>
      <c r="BO38" s="10">
        <f t="shared" si="207"/>
        <v>1020</v>
      </c>
      <c r="BP38" s="10">
        <f t="shared" si="207"/>
        <v>0</v>
      </c>
      <c r="BQ38" s="10">
        <f t="shared" si="207"/>
        <v>52.3</v>
      </c>
      <c r="BR38" s="14">
        <f aca="true" t="shared" si="208" ref="BR38:BR48">BL38/BF38*100</f>
        <v>15.079374710932578</v>
      </c>
      <c r="BS38" s="10">
        <f aca="true" t="shared" si="209" ref="BS38:BX38">SUM(BS39:BS48)</f>
        <v>2102.9</v>
      </c>
      <c r="BT38" s="10">
        <f t="shared" si="209"/>
        <v>0</v>
      </c>
      <c r="BU38" s="10">
        <f t="shared" si="209"/>
        <v>49.6</v>
      </c>
      <c r="BV38" s="10">
        <f t="shared" si="209"/>
        <v>1960</v>
      </c>
      <c r="BW38" s="10">
        <f t="shared" si="209"/>
        <v>0</v>
      </c>
      <c r="BX38" s="10">
        <f t="shared" si="209"/>
        <v>93.3</v>
      </c>
      <c r="BY38" s="14">
        <f aca="true" t="shared" si="210" ref="BY38:BY48">BS38/BF38*100</f>
        <v>28.355912617025954</v>
      </c>
      <c r="BZ38" s="10">
        <f aca="true" t="shared" si="211" ref="BZ38:CE38">SUM(BZ39:BZ48)</f>
        <v>3772.8000000000006</v>
      </c>
      <c r="CA38" s="10">
        <f t="shared" si="211"/>
        <v>0</v>
      </c>
      <c r="CB38" s="10">
        <f t="shared" si="211"/>
        <v>166</v>
      </c>
      <c r="CC38" s="10">
        <f t="shared" si="211"/>
        <v>2969.1000000000004</v>
      </c>
      <c r="CD38" s="10">
        <f t="shared" si="211"/>
        <v>0</v>
      </c>
      <c r="CE38" s="10">
        <f t="shared" si="211"/>
        <v>637.7</v>
      </c>
      <c r="CF38" s="14">
        <f aca="true" t="shared" si="212" ref="CF38:CF48">BZ38/BF38*100</f>
        <v>50.873169014939144</v>
      </c>
      <c r="CG38" s="31">
        <f aca="true" t="shared" si="213" ref="CG38:CL38">SUM(CG39:CG48)</f>
        <v>7248.590000000001</v>
      </c>
      <c r="CH38" s="31">
        <f t="shared" si="213"/>
        <v>0</v>
      </c>
      <c r="CI38" s="31">
        <f t="shared" si="213"/>
        <v>1153.1</v>
      </c>
      <c r="CJ38" s="31">
        <f t="shared" si="213"/>
        <v>5195.49</v>
      </c>
      <c r="CK38" s="31">
        <f t="shared" si="213"/>
        <v>0</v>
      </c>
      <c r="CL38" s="31">
        <f t="shared" si="213"/>
        <v>900</v>
      </c>
      <c r="CM38" s="99">
        <f aca="true" t="shared" si="214" ref="CM38:CM48">CG38/BF38*100</f>
        <v>97.74139742101296</v>
      </c>
      <c r="CN38" s="31">
        <f aca="true" t="shared" si="215" ref="CN38:CY38">SUM(CN39:CN48)</f>
        <v>11797.55</v>
      </c>
      <c r="CO38" s="31">
        <f t="shared" si="215"/>
        <v>0</v>
      </c>
      <c r="CP38" s="31">
        <f t="shared" si="215"/>
        <v>2950.8</v>
      </c>
      <c r="CQ38" s="31">
        <f t="shared" si="215"/>
        <v>8099.619999999999</v>
      </c>
      <c r="CR38" s="31">
        <f t="shared" si="215"/>
        <v>0</v>
      </c>
      <c r="CS38" s="31">
        <f t="shared" si="215"/>
        <v>747.13</v>
      </c>
      <c r="CT38" s="31">
        <f t="shared" si="215"/>
        <v>1118.3</v>
      </c>
      <c r="CU38" s="31">
        <f t="shared" si="215"/>
        <v>0</v>
      </c>
      <c r="CV38" s="31">
        <f t="shared" si="215"/>
        <v>46</v>
      </c>
      <c r="CW38" s="31">
        <f t="shared" si="215"/>
        <v>1020</v>
      </c>
      <c r="CX38" s="31">
        <f t="shared" si="215"/>
        <v>0</v>
      </c>
      <c r="CY38" s="31">
        <f t="shared" si="215"/>
        <v>52.3</v>
      </c>
      <c r="CZ38" s="99">
        <f aca="true" t="shared" si="216" ref="CZ38:CZ44">CT38/CN38*100</f>
        <v>9.479086759539058</v>
      </c>
      <c r="DA38" s="31">
        <f aca="true" t="shared" si="217" ref="DA38:DF38">SUM(DA39:DA48)</f>
        <v>2102.9</v>
      </c>
      <c r="DB38" s="31">
        <f t="shared" si="217"/>
        <v>0</v>
      </c>
      <c r="DC38" s="31">
        <f t="shared" si="217"/>
        <v>49.6</v>
      </c>
      <c r="DD38" s="31">
        <f t="shared" si="217"/>
        <v>1960</v>
      </c>
      <c r="DE38" s="31">
        <f t="shared" si="217"/>
        <v>0</v>
      </c>
      <c r="DF38" s="31">
        <f t="shared" si="217"/>
        <v>93.3</v>
      </c>
      <c r="DG38" s="99">
        <f aca="true" t="shared" si="218" ref="DG38:DG48">DA38/CN38*100</f>
        <v>17.824887370682898</v>
      </c>
      <c r="DH38" s="31">
        <f aca="true" t="shared" si="219" ref="DH38:DM38">SUM(DH39:DH48)</f>
        <v>3772.8000000000006</v>
      </c>
      <c r="DI38" s="31">
        <f t="shared" si="219"/>
        <v>0</v>
      </c>
      <c r="DJ38" s="31">
        <f t="shared" si="219"/>
        <v>166</v>
      </c>
      <c r="DK38" s="31">
        <f t="shared" si="219"/>
        <v>2969.1000000000004</v>
      </c>
      <c r="DL38" s="31">
        <f t="shared" si="219"/>
        <v>0</v>
      </c>
      <c r="DM38" s="31">
        <f t="shared" si="219"/>
        <v>637.7</v>
      </c>
      <c r="DN38" s="99">
        <f aca="true" t="shared" si="220" ref="DN38:DN48">DH38/CN38*100</f>
        <v>31.97952117176872</v>
      </c>
      <c r="DO38" s="31">
        <f aca="true" t="shared" si="221" ref="DO38:DT38">SUM(DO39:DO48)</f>
        <v>1618.75</v>
      </c>
      <c r="DP38" s="31">
        <f t="shared" si="221"/>
        <v>0</v>
      </c>
      <c r="DQ38" s="31">
        <f t="shared" si="221"/>
        <v>2.2</v>
      </c>
      <c r="DR38" s="31">
        <f t="shared" si="221"/>
        <v>1528.32</v>
      </c>
      <c r="DS38" s="31">
        <f t="shared" si="221"/>
        <v>0</v>
      </c>
      <c r="DT38" s="31">
        <f t="shared" si="221"/>
        <v>88.23</v>
      </c>
      <c r="DU38" s="99">
        <f aca="true" t="shared" si="222" ref="DU38:DU48">DO38/CN38*100</f>
        <v>13.721069205046813</v>
      </c>
      <c r="DV38" s="31">
        <f aca="true" t="shared" si="223" ref="DV38:EA38">SUM(DV39:DV48)</f>
        <v>3991.6800000000003</v>
      </c>
      <c r="DW38" s="31">
        <f t="shared" si="223"/>
        <v>0</v>
      </c>
      <c r="DX38" s="31">
        <f t="shared" si="223"/>
        <v>10.6</v>
      </c>
      <c r="DY38" s="31">
        <f t="shared" si="223"/>
        <v>3768.2700000000004</v>
      </c>
      <c r="DZ38" s="31">
        <f t="shared" si="223"/>
        <v>0</v>
      </c>
      <c r="EA38" s="31">
        <f t="shared" si="223"/>
        <v>212.81</v>
      </c>
      <c r="EB38" s="99">
        <f aca="true" t="shared" si="224" ref="EB38:EB48">DV38/CN38*100</f>
        <v>33.834821636695764</v>
      </c>
      <c r="EC38" s="31">
        <f aca="true" t="shared" si="225" ref="EC38:EH38">SUM(EC39:EC48)</f>
        <v>8183.37</v>
      </c>
      <c r="ED38" s="31">
        <f t="shared" si="225"/>
        <v>0</v>
      </c>
      <c r="EE38" s="31">
        <f t="shared" si="225"/>
        <v>2267.2</v>
      </c>
      <c r="EF38" s="31">
        <f t="shared" si="225"/>
        <v>5409.360000000001</v>
      </c>
      <c r="EG38" s="31">
        <f t="shared" si="225"/>
        <v>0</v>
      </c>
      <c r="EH38" s="31">
        <f t="shared" si="225"/>
        <v>506.80999999999995</v>
      </c>
      <c r="EI38" s="99">
        <f aca="true" t="shared" si="226" ref="EI38:EI48">EC38/CN38*100</f>
        <v>69.36499527444258</v>
      </c>
      <c r="EJ38" s="31">
        <f aca="true" t="shared" si="227" ref="EJ38:EO38">SUM(EJ39:EJ48)</f>
        <v>11423.509999999998</v>
      </c>
      <c r="EK38" s="31">
        <f t="shared" si="227"/>
        <v>0</v>
      </c>
      <c r="EL38" s="31">
        <f t="shared" si="227"/>
        <v>2823.5</v>
      </c>
      <c r="EM38" s="31">
        <f t="shared" si="227"/>
        <v>7907.409999999999</v>
      </c>
      <c r="EN38" s="31">
        <f t="shared" si="227"/>
        <v>0</v>
      </c>
      <c r="EO38" s="31">
        <f t="shared" si="227"/>
        <v>692.5999999999999</v>
      </c>
      <c r="EP38" s="99">
        <f aca="true" t="shared" si="228" ref="EP38:EP48">EJ38/CN38*100</f>
        <v>96.82951121207368</v>
      </c>
      <c r="EQ38" s="31">
        <f aca="true" t="shared" si="229" ref="EQ38:FB38">SUM(EQ39:EQ48)</f>
        <v>33692.909999999996</v>
      </c>
      <c r="ER38" s="31">
        <f t="shared" si="229"/>
        <v>0</v>
      </c>
      <c r="ES38" s="31">
        <f t="shared" si="229"/>
        <v>24794</v>
      </c>
      <c r="ET38" s="31">
        <f t="shared" si="229"/>
        <v>8688.61</v>
      </c>
      <c r="EU38" s="31">
        <f t="shared" si="229"/>
        <v>0</v>
      </c>
      <c r="EV38" s="31">
        <f t="shared" si="229"/>
        <v>210.3</v>
      </c>
      <c r="EW38" s="31">
        <f t="shared" si="229"/>
        <v>2301.12</v>
      </c>
      <c r="EX38" s="31">
        <f t="shared" si="229"/>
        <v>0</v>
      </c>
      <c r="EY38" s="31">
        <f t="shared" si="229"/>
        <v>177.5</v>
      </c>
      <c r="EZ38" s="31">
        <f t="shared" si="229"/>
        <v>2011.6200000000001</v>
      </c>
      <c r="FA38" s="31">
        <f t="shared" si="229"/>
        <v>0</v>
      </c>
      <c r="FB38" s="31">
        <f t="shared" si="229"/>
        <v>112</v>
      </c>
      <c r="FC38" s="99">
        <f aca="true" t="shared" si="230" ref="FC38:FC48">EW38/EQ38*100</f>
        <v>6.829686126843897</v>
      </c>
      <c r="FD38" s="31">
        <f aca="true" t="shared" si="231" ref="FD38:FI38">SUM(FD39:FD48)</f>
        <v>5322.400000000001</v>
      </c>
      <c r="FE38" s="31">
        <f t="shared" si="231"/>
        <v>0</v>
      </c>
      <c r="FF38" s="31">
        <f t="shared" si="231"/>
        <v>335.90000000000003</v>
      </c>
      <c r="FG38" s="31">
        <f t="shared" si="231"/>
        <v>4860.3</v>
      </c>
      <c r="FH38" s="31">
        <f t="shared" si="231"/>
        <v>0</v>
      </c>
      <c r="FI38" s="31">
        <f t="shared" si="231"/>
        <v>126.2</v>
      </c>
      <c r="FJ38" s="99">
        <f aca="true" t="shared" si="232" ref="FJ38:FJ48">FD38/EQ38*100</f>
        <v>15.796795230806723</v>
      </c>
      <c r="FK38" s="31">
        <f aca="true" t="shared" si="233" ref="FK38:FP38">SUM(FK39:FK48)</f>
        <v>7885.800000000001</v>
      </c>
      <c r="FL38" s="31">
        <f t="shared" si="233"/>
        <v>0</v>
      </c>
      <c r="FM38" s="31">
        <f t="shared" si="233"/>
        <v>1185.9</v>
      </c>
      <c r="FN38" s="31">
        <f t="shared" si="233"/>
        <v>6565.800000000001</v>
      </c>
      <c r="FO38" s="31">
        <f t="shared" si="233"/>
        <v>0</v>
      </c>
      <c r="FP38" s="31">
        <f t="shared" si="233"/>
        <v>134.1</v>
      </c>
      <c r="FQ38" s="99">
        <f aca="true" t="shared" si="234" ref="FQ38:FQ48">FK38/EQ38*100</f>
        <v>23.404924062658885</v>
      </c>
      <c r="FR38" s="31">
        <f aca="true" t="shared" si="235" ref="FR38:FW38">SUM(FR39:FR48)</f>
        <v>33661.409999999996</v>
      </c>
      <c r="FS38" s="31">
        <f t="shared" si="235"/>
        <v>0</v>
      </c>
      <c r="FT38" s="31">
        <f t="shared" si="235"/>
        <v>24778.6</v>
      </c>
      <c r="FU38" s="31">
        <f t="shared" si="235"/>
        <v>8690.210000000001</v>
      </c>
      <c r="FV38" s="31">
        <f t="shared" si="235"/>
        <v>0</v>
      </c>
      <c r="FW38" s="31">
        <f t="shared" si="235"/>
        <v>192.60000000000002</v>
      </c>
      <c r="FX38" s="99">
        <f aca="true" t="shared" si="236" ref="FX38:FX48">FR38/EQ38*100</f>
        <v>99.90650852063536</v>
      </c>
      <c r="FY38" s="10">
        <f aca="true" t="shared" si="237" ref="FY38:GK38">SUM(FY39:FY48)</f>
        <v>1124.5</v>
      </c>
      <c r="FZ38" s="10">
        <f t="shared" si="237"/>
        <v>6893.749999999999</v>
      </c>
      <c r="GA38" s="10">
        <f t="shared" si="237"/>
        <v>0</v>
      </c>
      <c r="GB38" s="10">
        <f t="shared" si="237"/>
        <v>1031.55</v>
      </c>
      <c r="GC38" s="10">
        <f t="shared" si="237"/>
        <v>5703.099999999999</v>
      </c>
      <c r="GD38" s="10">
        <f t="shared" si="237"/>
        <v>0</v>
      </c>
      <c r="GE38" s="10">
        <f t="shared" si="237"/>
        <v>159.1</v>
      </c>
      <c r="GF38" s="10">
        <f t="shared" si="237"/>
        <v>2301.12</v>
      </c>
      <c r="GG38" s="10">
        <f t="shared" si="237"/>
        <v>0</v>
      </c>
      <c r="GH38" s="10">
        <f t="shared" si="237"/>
        <v>177.5</v>
      </c>
      <c r="GI38" s="10">
        <f t="shared" si="237"/>
        <v>2011.6200000000001</v>
      </c>
      <c r="GJ38" s="10">
        <f t="shared" si="237"/>
        <v>0</v>
      </c>
      <c r="GK38" s="10">
        <f t="shared" si="237"/>
        <v>112</v>
      </c>
      <c r="GL38" s="14">
        <f>GF38/FZ38*100</f>
        <v>33.37980054397099</v>
      </c>
      <c r="GM38" s="10">
        <f aca="true" t="shared" si="238" ref="GM38:GR38">SUM(GM39:GM48)</f>
        <v>5322.400000000001</v>
      </c>
      <c r="GN38" s="10">
        <f t="shared" si="238"/>
        <v>0</v>
      </c>
      <c r="GO38" s="10">
        <f t="shared" si="238"/>
        <v>335.90000000000003</v>
      </c>
      <c r="GP38" s="10">
        <f t="shared" si="238"/>
        <v>4860.3</v>
      </c>
      <c r="GQ38" s="10">
        <f t="shared" si="238"/>
        <v>0</v>
      </c>
      <c r="GR38" s="10">
        <f t="shared" si="238"/>
        <v>126.2</v>
      </c>
      <c r="GS38" s="14">
        <f>GM38/FZ38*100</f>
        <v>77.2061650045331</v>
      </c>
      <c r="GT38" s="10">
        <f aca="true" t="shared" si="239" ref="GT38:GY38">SUM(GT39:GT48)</f>
        <v>7885.800000000001</v>
      </c>
      <c r="GU38" s="10">
        <f t="shared" si="239"/>
        <v>0</v>
      </c>
      <c r="GV38" s="10">
        <f t="shared" si="239"/>
        <v>1185.9</v>
      </c>
      <c r="GW38" s="10">
        <f t="shared" si="239"/>
        <v>6565.800000000001</v>
      </c>
      <c r="GX38" s="10">
        <f t="shared" si="239"/>
        <v>0</v>
      </c>
      <c r="GY38" s="10">
        <f t="shared" si="239"/>
        <v>134.1</v>
      </c>
      <c r="GZ38" s="14">
        <f>GT38/FZ38*100</f>
        <v>114.39057116953765</v>
      </c>
      <c r="HA38" s="10">
        <f aca="true" t="shared" si="240" ref="HA38:HF38">SUM(HA39:HA48)</f>
        <v>2845.8999999999996</v>
      </c>
      <c r="HB38" s="10">
        <f t="shared" si="240"/>
        <v>0</v>
      </c>
      <c r="HC38" s="10">
        <f t="shared" si="240"/>
        <v>157.9</v>
      </c>
      <c r="HD38" s="10">
        <f t="shared" si="240"/>
        <v>2584.8999999999996</v>
      </c>
      <c r="HE38" s="10">
        <f t="shared" si="240"/>
        <v>0</v>
      </c>
      <c r="HF38" s="10">
        <f t="shared" si="240"/>
        <v>103.1</v>
      </c>
      <c r="HG38" s="14">
        <f>HA38/FZ38*100</f>
        <v>41.28232094288305</v>
      </c>
      <c r="HH38" s="10">
        <f aca="true" t="shared" si="241" ref="HH38:HM38">SUM(HH39:HH48)</f>
        <v>4920.900000000001</v>
      </c>
      <c r="HI38" s="10">
        <f t="shared" si="241"/>
        <v>0</v>
      </c>
      <c r="HJ38" s="10">
        <f t="shared" si="241"/>
        <v>571</v>
      </c>
      <c r="HK38" s="10">
        <f t="shared" si="241"/>
        <v>4218.7</v>
      </c>
      <c r="HL38" s="10">
        <f t="shared" si="241"/>
        <v>0</v>
      </c>
      <c r="HM38" s="10">
        <f t="shared" si="241"/>
        <v>131.2</v>
      </c>
      <c r="HN38" s="14">
        <f aca="true" t="shared" si="242" ref="HN38:HN48">HH38/FZ38*100</f>
        <v>71.38204895738896</v>
      </c>
      <c r="HO38" s="10">
        <f aca="true" t="shared" si="243" ref="HO38:HT38">SUM(HO39:HO48)</f>
        <v>6496.400000000001</v>
      </c>
      <c r="HP38" s="10">
        <f t="shared" si="243"/>
        <v>0</v>
      </c>
      <c r="HQ38" s="10">
        <f t="shared" si="243"/>
        <v>896.7</v>
      </c>
      <c r="HR38" s="10">
        <f t="shared" si="243"/>
        <v>5456.9</v>
      </c>
      <c r="HS38" s="10">
        <f t="shared" si="243"/>
        <v>0</v>
      </c>
      <c r="HT38" s="10">
        <f t="shared" si="243"/>
        <v>142.8</v>
      </c>
      <c r="HU38" s="14">
        <f aca="true" t="shared" si="244" ref="HU38:HU48">HO38/FZ38*100</f>
        <v>94.23608340888488</v>
      </c>
    </row>
    <row r="39" spans="2:229" s="20" customFormat="1" ht="50.25" customHeight="1">
      <c r="B39" s="12">
        <v>18</v>
      </c>
      <c r="C39" s="12" t="s">
        <v>25</v>
      </c>
      <c r="D39" s="26">
        <f>F39+G39+H39+I39</f>
        <v>40</v>
      </c>
      <c r="E39" s="36"/>
      <c r="F39" s="36"/>
      <c r="G39" s="36">
        <v>40</v>
      </c>
      <c r="H39" s="36"/>
      <c r="I39" s="36"/>
      <c r="J39" s="26">
        <f>L39+M39+N39+O39</f>
        <v>35</v>
      </c>
      <c r="K39" s="36"/>
      <c r="L39" s="36"/>
      <c r="M39" s="36">
        <v>35</v>
      </c>
      <c r="N39" s="36"/>
      <c r="O39" s="36"/>
      <c r="P39" s="64">
        <f t="shared" si="196"/>
        <v>87.5</v>
      </c>
      <c r="Q39" s="26">
        <f>S39+T39+U39+V39</f>
        <v>37</v>
      </c>
      <c r="R39" s="36"/>
      <c r="S39" s="36"/>
      <c r="T39" s="36">
        <v>37</v>
      </c>
      <c r="U39" s="36"/>
      <c r="V39" s="36"/>
      <c r="W39" s="35">
        <f t="shared" si="198"/>
        <v>92.5</v>
      </c>
      <c r="X39" s="26">
        <f>Z39+AA39+AB39+AC39</f>
        <v>37</v>
      </c>
      <c r="Y39" s="36"/>
      <c r="Z39" s="36"/>
      <c r="AA39" s="36">
        <v>37</v>
      </c>
      <c r="AB39" s="36"/>
      <c r="AC39" s="36"/>
      <c r="AD39" s="35">
        <f t="shared" si="200"/>
        <v>92.5</v>
      </c>
      <c r="AE39" s="36">
        <f>AG39+AH39+AI39+AJ39</f>
        <v>40</v>
      </c>
      <c r="AF39" s="36"/>
      <c r="AG39" s="36"/>
      <c r="AH39" s="36">
        <v>40</v>
      </c>
      <c r="AI39" s="36"/>
      <c r="AJ39" s="36"/>
      <c r="AK39" s="36">
        <f>AM39+AN39+AO39+AP39</f>
        <v>35</v>
      </c>
      <c r="AL39" s="36"/>
      <c r="AM39" s="36"/>
      <c r="AN39" s="36">
        <v>35</v>
      </c>
      <c r="AO39" s="36"/>
      <c r="AP39" s="36"/>
      <c r="AQ39" s="59">
        <f t="shared" si="202"/>
        <v>87.5</v>
      </c>
      <c r="AR39" s="36">
        <f>AT39+AU39+AV39+AW39</f>
        <v>37</v>
      </c>
      <c r="AS39" s="36"/>
      <c r="AT39" s="36"/>
      <c r="AU39" s="36">
        <v>37</v>
      </c>
      <c r="AV39" s="36"/>
      <c r="AW39" s="36"/>
      <c r="AX39" s="34">
        <f t="shared" si="204"/>
        <v>92.5</v>
      </c>
      <c r="AY39" s="36">
        <f>BA39+BB39+BC39+BD39</f>
        <v>37</v>
      </c>
      <c r="AZ39" s="36"/>
      <c r="BA39" s="36"/>
      <c r="BB39" s="36">
        <v>37</v>
      </c>
      <c r="BC39" s="36"/>
      <c r="BD39" s="36"/>
      <c r="BE39" s="34">
        <f t="shared" si="206"/>
        <v>92.5</v>
      </c>
      <c r="BF39" s="26">
        <f aca="true" t="shared" si="245" ref="BF39:BF48">BH39+BI39+BJ39+BK39</f>
        <v>5</v>
      </c>
      <c r="BG39" s="36"/>
      <c r="BH39" s="36"/>
      <c r="BI39" s="36">
        <v>5</v>
      </c>
      <c r="BJ39" s="36"/>
      <c r="BK39" s="36"/>
      <c r="BL39" s="26">
        <f>BN39+BO39+BP39+BQ39</f>
        <v>0</v>
      </c>
      <c r="BM39" s="36"/>
      <c r="BN39" s="36"/>
      <c r="BO39" s="36"/>
      <c r="BP39" s="36"/>
      <c r="BQ39" s="36"/>
      <c r="BR39" s="35">
        <f t="shared" si="208"/>
        <v>0</v>
      </c>
      <c r="BS39" s="26">
        <f>BU39+BV39+BW39+BX39</f>
        <v>4</v>
      </c>
      <c r="BT39" s="36"/>
      <c r="BU39" s="36"/>
      <c r="BV39" s="36">
        <v>4</v>
      </c>
      <c r="BW39" s="36"/>
      <c r="BX39" s="36"/>
      <c r="BY39" s="35">
        <f t="shared" si="210"/>
        <v>80</v>
      </c>
      <c r="BZ39" s="26">
        <f>CB39+CC39+CD39+CE39</f>
        <v>4</v>
      </c>
      <c r="CA39" s="36"/>
      <c r="CB39" s="36"/>
      <c r="CC39" s="36">
        <v>4</v>
      </c>
      <c r="CD39" s="36"/>
      <c r="CE39" s="36"/>
      <c r="CF39" s="35">
        <f t="shared" si="212"/>
        <v>80</v>
      </c>
      <c r="CG39" s="36">
        <f>CI39+CJ39+CK39+CL39</f>
        <v>4</v>
      </c>
      <c r="CH39" s="36"/>
      <c r="CI39" s="36"/>
      <c r="CJ39" s="36">
        <v>4</v>
      </c>
      <c r="CK39" s="36"/>
      <c r="CL39" s="36"/>
      <c r="CM39" s="34">
        <f t="shared" si="214"/>
        <v>80</v>
      </c>
      <c r="CN39" s="36">
        <f aca="true" t="shared" si="246" ref="CN39:CN48">CP39+CQ39+CR39+CS39</f>
        <v>5</v>
      </c>
      <c r="CO39" s="36"/>
      <c r="CP39" s="36"/>
      <c r="CQ39" s="36">
        <v>5</v>
      </c>
      <c r="CR39" s="36"/>
      <c r="CS39" s="36"/>
      <c r="CT39" s="36">
        <f>CV39+CW39+CX39+CY39</f>
        <v>0</v>
      </c>
      <c r="CU39" s="36"/>
      <c r="CV39" s="36"/>
      <c r="CW39" s="36"/>
      <c r="CX39" s="36"/>
      <c r="CY39" s="36"/>
      <c r="CZ39" s="34">
        <f t="shared" si="216"/>
        <v>0</v>
      </c>
      <c r="DA39" s="36">
        <f>DC39+DD39+DE39+DF39</f>
        <v>4</v>
      </c>
      <c r="DB39" s="36"/>
      <c r="DC39" s="36"/>
      <c r="DD39" s="36">
        <v>4</v>
      </c>
      <c r="DE39" s="36"/>
      <c r="DF39" s="36"/>
      <c r="DG39" s="34">
        <f t="shared" si="218"/>
        <v>80</v>
      </c>
      <c r="DH39" s="36">
        <f>DJ39+DK39+DL39+DM39</f>
        <v>4</v>
      </c>
      <c r="DI39" s="36"/>
      <c r="DJ39" s="36"/>
      <c r="DK39" s="36">
        <v>4</v>
      </c>
      <c r="DL39" s="36"/>
      <c r="DM39" s="36"/>
      <c r="DN39" s="34">
        <f t="shared" si="220"/>
        <v>80</v>
      </c>
      <c r="DO39" s="36">
        <f>DQ39+DR39+DS39+DT39</f>
        <v>0</v>
      </c>
      <c r="DP39" s="36"/>
      <c r="DQ39" s="36"/>
      <c r="DR39" s="36">
        <v>0</v>
      </c>
      <c r="DS39" s="36"/>
      <c r="DT39" s="36"/>
      <c r="DU39" s="34">
        <f t="shared" si="222"/>
        <v>0</v>
      </c>
      <c r="DV39" s="36">
        <f>DX39+DY39+DZ39+EA39</f>
        <v>2</v>
      </c>
      <c r="DW39" s="36"/>
      <c r="DX39" s="36"/>
      <c r="DY39" s="36">
        <v>2</v>
      </c>
      <c r="DZ39" s="36"/>
      <c r="EA39" s="36"/>
      <c r="EB39" s="99">
        <f t="shared" si="224"/>
        <v>40</v>
      </c>
      <c r="EC39" s="36">
        <f>EE39+EF39+EG39+EH39</f>
        <v>5</v>
      </c>
      <c r="ED39" s="36"/>
      <c r="EE39" s="36"/>
      <c r="EF39" s="36">
        <v>5</v>
      </c>
      <c r="EG39" s="36"/>
      <c r="EH39" s="36"/>
      <c r="EI39" s="99">
        <f t="shared" si="226"/>
        <v>100</v>
      </c>
      <c r="EJ39" s="36">
        <f>EL39+EM39+EN39+EO39</f>
        <v>5</v>
      </c>
      <c r="EK39" s="36"/>
      <c r="EL39" s="36"/>
      <c r="EM39" s="36">
        <v>5</v>
      </c>
      <c r="EN39" s="36"/>
      <c r="EO39" s="36"/>
      <c r="EP39" s="99">
        <f t="shared" si="228"/>
        <v>100</v>
      </c>
      <c r="EQ39" s="36">
        <f aca="true" t="shared" si="247" ref="EQ39:EQ48">ES39+ET39+EU39+EV39</f>
        <v>63</v>
      </c>
      <c r="ER39" s="36"/>
      <c r="ES39" s="36"/>
      <c r="ET39" s="36">
        <v>63</v>
      </c>
      <c r="EU39" s="36"/>
      <c r="EV39" s="36"/>
      <c r="EW39" s="36">
        <f>EY39+EZ39+FA39+FB39</f>
        <v>0</v>
      </c>
      <c r="EX39" s="36"/>
      <c r="EY39" s="36"/>
      <c r="EZ39" s="36">
        <v>0</v>
      </c>
      <c r="FA39" s="36"/>
      <c r="FB39" s="36"/>
      <c r="FC39" s="99">
        <f t="shared" si="230"/>
        <v>0</v>
      </c>
      <c r="FD39" s="36">
        <f>FF39+FG39+FH39+FI39</f>
        <v>63</v>
      </c>
      <c r="FE39" s="36"/>
      <c r="FF39" s="36"/>
      <c r="FG39" s="36">
        <v>63</v>
      </c>
      <c r="FH39" s="36"/>
      <c r="FI39" s="36"/>
      <c r="FJ39" s="99">
        <f t="shared" si="232"/>
        <v>100</v>
      </c>
      <c r="FK39" s="36">
        <f>FM39+FN39+FO39+FP39</f>
        <v>63</v>
      </c>
      <c r="FL39" s="36"/>
      <c r="FM39" s="36"/>
      <c r="FN39" s="36">
        <v>63</v>
      </c>
      <c r="FO39" s="36"/>
      <c r="FP39" s="36"/>
      <c r="FQ39" s="99">
        <f t="shared" si="234"/>
        <v>100</v>
      </c>
      <c r="FR39" s="36">
        <f>FT39+FU39+FV39+FW39</f>
        <v>63</v>
      </c>
      <c r="FS39" s="36"/>
      <c r="FT39" s="36"/>
      <c r="FU39" s="36">
        <v>63</v>
      </c>
      <c r="FV39" s="36"/>
      <c r="FW39" s="36"/>
      <c r="FX39" s="99">
        <f t="shared" si="236"/>
        <v>100</v>
      </c>
      <c r="FY39" s="146">
        <v>0</v>
      </c>
      <c r="FZ39" s="26">
        <f aca="true" t="shared" si="248" ref="FZ39:FZ44">GB39+GC39+GD39+GE39</f>
        <v>5</v>
      </c>
      <c r="GA39" s="36"/>
      <c r="GB39" s="36"/>
      <c r="GC39" s="36">
        <v>5</v>
      </c>
      <c r="GD39" s="36"/>
      <c r="GE39" s="36"/>
      <c r="GF39" s="26">
        <f>GH39+GI39+GJ39+GK39</f>
        <v>0</v>
      </c>
      <c r="GG39" s="36"/>
      <c r="GH39" s="36"/>
      <c r="GI39" s="36">
        <v>0</v>
      </c>
      <c r="GJ39" s="36"/>
      <c r="GK39" s="36"/>
      <c r="GL39" s="14">
        <f>GF39/FZ39*100</f>
        <v>0</v>
      </c>
      <c r="GM39" s="26">
        <f>GO39+GP39+GQ39+GR39</f>
        <v>63</v>
      </c>
      <c r="GN39" s="36"/>
      <c r="GO39" s="36"/>
      <c r="GP39" s="36">
        <v>63</v>
      </c>
      <c r="GQ39" s="36"/>
      <c r="GR39" s="36"/>
      <c r="GS39" s="14">
        <f>GM39/FZ39*100</f>
        <v>1260</v>
      </c>
      <c r="GT39" s="26">
        <f>GV39+GW39+GX39+GY39</f>
        <v>63</v>
      </c>
      <c r="GU39" s="36"/>
      <c r="GV39" s="36"/>
      <c r="GW39" s="36">
        <v>63</v>
      </c>
      <c r="GX39" s="36"/>
      <c r="GY39" s="36"/>
      <c r="GZ39" s="14">
        <f>GT39/FZ39*100</f>
        <v>1260</v>
      </c>
      <c r="HA39" s="26">
        <f>HC39+HD39+HE39+HF39</f>
        <v>0</v>
      </c>
      <c r="HB39" s="36"/>
      <c r="HC39" s="36"/>
      <c r="HD39" s="36">
        <v>0</v>
      </c>
      <c r="HE39" s="36"/>
      <c r="HF39" s="36"/>
      <c r="HG39" s="14">
        <f>HA39/FZ39*100</f>
        <v>0</v>
      </c>
      <c r="HH39" s="26">
        <f>HJ39+HK39+HL39+HM39</f>
        <v>0</v>
      </c>
      <c r="HI39" s="36"/>
      <c r="HJ39" s="36"/>
      <c r="HK39" s="36">
        <v>0</v>
      </c>
      <c r="HL39" s="36"/>
      <c r="HM39" s="36"/>
      <c r="HN39" s="14">
        <f t="shared" si="242"/>
        <v>0</v>
      </c>
      <c r="HO39" s="26">
        <f>HQ39+HR39+HS39+HT39</f>
        <v>2</v>
      </c>
      <c r="HP39" s="36"/>
      <c r="HQ39" s="36"/>
      <c r="HR39" s="36">
        <v>2</v>
      </c>
      <c r="HS39" s="36"/>
      <c r="HT39" s="36"/>
      <c r="HU39" s="14">
        <f t="shared" si="244"/>
        <v>40</v>
      </c>
    </row>
    <row r="40" spans="2:229" s="20" customFormat="1" ht="59.25" customHeight="1">
      <c r="B40" s="12">
        <v>19</v>
      </c>
      <c r="C40" s="12" t="s">
        <v>95</v>
      </c>
      <c r="D40" s="26">
        <f aca="true" t="shared" si="249" ref="D40:D48">F40+G40+H40+I40</f>
        <v>2842</v>
      </c>
      <c r="E40" s="36"/>
      <c r="F40" s="36"/>
      <c r="G40" s="36">
        <v>2842</v>
      </c>
      <c r="H40" s="36"/>
      <c r="I40" s="36"/>
      <c r="J40" s="26">
        <f aca="true" t="shared" si="250" ref="J40:J48">L40+M40+N40+O40</f>
        <v>1074</v>
      </c>
      <c r="K40" s="36"/>
      <c r="L40" s="36"/>
      <c r="M40" s="36">
        <v>1074</v>
      </c>
      <c r="N40" s="36"/>
      <c r="O40" s="36"/>
      <c r="P40" s="64">
        <f t="shared" si="196"/>
        <v>37.79028852920479</v>
      </c>
      <c r="Q40" s="26">
        <f aca="true" t="shared" si="251" ref="Q40:Q48">S40+T40+U40+V40</f>
        <v>2019.9</v>
      </c>
      <c r="R40" s="36"/>
      <c r="S40" s="36"/>
      <c r="T40" s="36">
        <f>1842+177.9</f>
        <v>2019.9</v>
      </c>
      <c r="U40" s="36"/>
      <c r="V40" s="36"/>
      <c r="W40" s="35">
        <f t="shared" si="198"/>
        <v>71.073187895848</v>
      </c>
      <c r="X40" s="26">
        <f aca="true" t="shared" si="252" ref="X40:X48">Z40+AA40+AB40+AC40</f>
        <v>2842</v>
      </c>
      <c r="Y40" s="36"/>
      <c r="Z40" s="36"/>
      <c r="AA40" s="36">
        <v>2842</v>
      </c>
      <c r="AB40" s="36"/>
      <c r="AC40" s="36"/>
      <c r="AD40" s="35">
        <f t="shared" si="200"/>
        <v>100</v>
      </c>
      <c r="AE40" s="36">
        <v>4612</v>
      </c>
      <c r="AF40" s="36"/>
      <c r="AG40" s="36"/>
      <c r="AH40" s="36">
        <v>2842</v>
      </c>
      <c r="AI40" s="36"/>
      <c r="AJ40" s="36"/>
      <c r="AK40" s="36">
        <f aca="true" t="shared" si="253" ref="AK40:AK48">AM40+AN40+AO40+AP40</f>
        <v>1074</v>
      </c>
      <c r="AL40" s="36"/>
      <c r="AM40" s="36"/>
      <c r="AN40" s="36">
        <v>1074</v>
      </c>
      <c r="AO40" s="36"/>
      <c r="AP40" s="36"/>
      <c r="AQ40" s="59">
        <f t="shared" si="202"/>
        <v>23.28707718993929</v>
      </c>
      <c r="AR40" s="36">
        <f aca="true" t="shared" si="254" ref="AR40:AR48">AT40+AU40+AV40+AW40</f>
        <v>2019.9</v>
      </c>
      <c r="AS40" s="36"/>
      <c r="AT40" s="36"/>
      <c r="AU40" s="36">
        <f>1842+177.9</f>
        <v>2019.9</v>
      </c>
      <c r="AV40" s="36"/>
      <c r="AW40" s="36"/>
      <c r="AX40" s="34">
        <f t="shared" si="204"/>
        <v>43.796617519514314</v>
      </c>
      <c r="AY40" s="36">
        <f aca="true" t="shared" si="255" ref="AY40:AY48">BA40+BB40+BC40+BD40</f>
        <v>4612</v>
      </c>
      <c r="AZ40" s="36"/>
      <c r="BA40" s="36"/>
      <c r="BB40" s="36">
        <v>4612</v>
      </c>
      <c r="BC40" s="36"/>
      <c r="BD40" s="36"/>
      <c r="BE40" s="34">
        <f t="shared" si="206"/>
        <v>100</v>
      </c>
      <c r="BF40" s="26">
        <f t="shared" si="245"/>
        <v>4437.54</v>
      </c>
      <c r="BG40" s="36"/>
      <c r="BH40" s="36"/>
      <c r="BI40" s="36">
        <v>4437.54</v>
      </c>
      <c r="BJ40" s="36"/>
      <c r="BK40" s="36"/>
      <c r="BL40" s="26">
        <f aca="true" t="shared" si="256" ref="BL40:BL46">BN40+BO40+BP40+BQ40</f>
        <v>1000</v>
      </c>
      <c r="BM40" s="36"/>
      <c r="BN40" s="36"/>
      <c r="BO40" s="36">
        <v>1000</v>
      </c>
      <c r="BP40" s="36"/>
      <c r="BQ40" s="36"/>
      <c r="BR40" s="35">
        <f t="shared" si="208"/>
        <v>22.53500813513794</v>
      </c>
      <c r="BS40" s="26">
        <f aca="true" t="shared" si="257" ref="BS40:BS46">BU40+BV40+BW40+BX40</f>
        <v>1768</v>
      </c>
      <c r="BT40" s="36"/>
      <c r="BU40" s="36"/>
      <c r="BV40" s="36">
        <v>1768</v>
      </c>
      <c r="BW40" s="36"/>
      <c r="BX40" s="36"/>
      <c r="BY40" s="35">
        <f t="shared" si="210"/>
        <v>39.84189438292387</v>
      </c>
      <c r="BZ40" s="26">
        <f aca="true" t="shared" si="258" ref="BZ40:BZ46">CB40+CC40+CD40+CE40</f>
        <v>2430</v>
      </c>
      <c r="CA40" s="36"/>
      <c r="CB40" s="36"/>
      <c r="CC40" s="36">
        <v>2430</v>
      </c>
      <c r="CD40" s="36"/>
      <c r="CE40" s="36"/>
      <c r="CF40" s="35">
        <f t="shared" si="212"/>
        <v>54.760069768385186</v>
      </c>
      <c r="CG40" s="36">
        <f aca="true" t="shared" si="259" ref="CG40:CG46">CI40+CJ40+CK40+CL40</f>
        <v>4437.54</v>
      </c>
      <c r="CH40" s="36"/>
      <c r="CI40" s="36"/>
      <c r="CJ40" s="36">
        <v>4437.54</v>
      </c>
      <c r="CK40" s="36"/>
      <c r="CL40" s="36"/>
      <c r="CM40" s="34">
        <f t="shared" si="214"/>
        <v>100</v>
      </c>
      <c r="CN40" s="36">
        <f t="shared" si="246"/>
        <v>6524.7</v>
      </c>
      <c r="CO40" s="36"/>
      <c r="CP40" s="36"/>
      <c r="CQ40" s="36">
        <v>6524.7</v>
      </c>
      <c r="CR40" s="36"/>
      <c r="CS40" s="36"/>
      <c r="CT40" s="36">
        <f aca="true" t="shared" si="260" ref="CT40:CT46">CV40+CW40+CX40+CY40</f>
        <v>1000</v>
      </c>
      <c r="CU40" s="36"/>
      <c r="CV40" s="36"/>
      <c r="CW40" s="36">
        <v>1000</v>
      </c>
      <c r="CX40" s="36"/>
      <c r="CY40" s="36"/>
      <c r="CZ40" s="34">
        <f t="shared" si="216"/>
        <v>15.326375159011144</v>
      </c>
      <c r="DA40" s="36">
        <f aca="true" t="shared" si="261" ref="DA40:DA46">DC40+DD40+DE40+DF40</f>
        <v>1768</v>
      </c>
      <c r="DB40" s="36"/>
      <c r="DC40" s="36"/>
      <c r="DD40" s="36">
        <v>1768</v>
      </c>
      <c r="DE40" s="36"/>
      <c r="DF40" s="36"/>
      <c r="DG40" s="34">
        <f t="shared" si="218"/>
        <v>27.0970312811317</v>
      </c>
      <c r="DH40" s="36">
        <f aca="true" t="shared" si="262" ref="DH40:DH46">DJ40+DK40+DL40+DM40</f>
        <v>2430</v>
      </c>
      <c r="DI40" s="36"/>
      <c r="DJ40" s="36"/>
      <c r="DK40" s="36">
        <v>2430</v>
      </c>
      <c r="DL40" s="36"/>
      <c r="DM40" s="36"/>
      <c r="DN40" s="34">
        <f t="shared" si="220"/>
        <v>37.243091636397075</v>
      </c>
      <c r="DO40" s="36">
        <f aca="true" t="shared" si="263" ref="DO40:DO46">DQ40+DR40+DS40+DT40</f>
        <v>1520</v>
      </c>
      <c r="DP40" s="36"/>
      <c r="DQ40" s="36"/>
      <c r="DR40" s="36">
        <v>1520</v>
      </c>
      <c r="DS40" s="36"/>
      <c r="DT40" s="36"/>
      <c r="DU40" s="34">
        <f t="shared" si="222"/>
        <v>23.296090241696938</v>
      </c>
      <c r="DV40" s="36">
        <f aca="true" t="shared" si="264" ref="DV40:DV46">DX40+DY40+DZ40+EA40</f>
        <v>3376</v>
      </c>
      <c r="DW40" s="36"/>
      <c r="DX40" s="36"/>
      <c r="DY40" s="36">
        <v>3376</v>
      </c>
      <c r="DZ40" s="36"/>
      <c r="EA40" s="36"/>
      <c r="EB40" s="99">
        <f t="shared" si="224"/>
        <v>51.741842536821615</v>
      </c>
      <c r="EC40" s="36">
        <f aca="true" t="shared" si="265" ref="EC40:EC46">EE40+EF40+EG40+EH40</f>
        <v>4286.5</v>
      </c>
      <c r="ED40" s="36"/>
      <c r="EE40" s="36"/>
      <c r="EF40" s="36">
        <v>4286.5</v>
      </c>
      <c r="EG40" s="36"/>
      <c r="EH40" s="36"/>
      <c r="EI40" s="99">
        <f t="shared" si="226"/>
        <v>65.69650711910127</v>
      </c>
      <c r="EJ40" s="36">
        <f aca="true" t="shared" si="266" ref="EJ40:EJ46">EL40+EM40+EN40+EO40</f>
        <v>6524.7</v>
      </c>
      <c r="EK40" s="36"/>
      <c r="EL40" s="36"/>
      <c r="EM40" s="36">
        <v>6524.7</v>
      </c>
      <c r="EN40" s="36"/>
      <c r="EO40" s="36"/>
      <c r="EP40" s="99">
        <f t="shared" si="228"/>
        <v>100</v>
      </c>
      <c r="EQ40" s="36">
        <f t="shared" si="247"/>
        <v>7241.2</v>
      </c>
      <c r="ER40" s="36"/>
      <c r="ES40" s="36"/>
      <c r="ET40" s="36">
        <v>7241.2</v>
      </c>
      <c r="EU40" s="36"/>
      <c r="EV40" s="36"/>
      <c r="EW40" s="36">
        <f aca="true" t="shared" si="267" ref="EW40:EW46">EY40+EZ40+FA40+FB40</f>
        <v>2000.2</v>
      </c>
      <c r="EX40" s="36"/>
      <c r="EY40" s="36"/>
      <c r="EZ40" s="36">
        <v>2000.2</v>
      </c>
      <c r="FA40" s="36"/>
      <c r="FB40" s="36"/>
      <c r="FC40" s="99">
        <f t="shared" si="230"/>
        <v>27.62249350936309</v>
      </c>
      <c r="FD40" s="36">
        <f aca="true" t="shared" si="268" ref="FD40:FD46">FF40+FG40+FH40+FI40</f>
        <v>4456.9</v>
      </c>
      <c r="FE40" s="36"/>
      <c r="FF40" s="36"/>
      <c r="FG40" s="36">
        <v>4456.9</v>
      </c>
      <c r="FH40" s="36"/>
      <c r="FI40" s="36"/>
      <c r="FJ40" s="99">
        <f t="shared" si="232"/>
        <v>61.54919074186599</v>
      </c>
      <c r="FK40" s="36">
        <f aca="true" t="shared" si="269" ref="FK40:FK46">FM40+FN40+FO40+FP40</f>
        <v>5420.6</v>
      </c>
      <c r="FL40" s="36"/>
      <c r="FM40" s="36"/>
      <c r="FN40" s="36">
        <v>5420.6</v>
      </c>
      <c r="FO40" s="36"/>
      <c r="FP40" s="36"/>
      <c r="FQ40" s="99">
        <f t="shared" si="234"/>
        <v>74.85775838258853</v>
      </c>
      <c r="FR40" s="36">
        <f aca="true" t="shared" si="270" ref="FR40:FR46">FT40+FU40+FV40+FW40</f>
        <v>7241.2</v>
      </c>
      <c r="FS40" s="36"/>
      <c r="FT40" s="36"/>
      <c r="FU40" s="36">
        <v>7241.2</v>
      </c>
      <c r="FV40" s="36"/>
      <c r="FW40" s="36"/>
      <c r="FX40" s="99">
        <f t="shared" si="236"/>
        <v>100</v>
      </c>
      <c r="FY40" s="146">
        <v>707</v>
      </c>
      <c r="FZ40" s="26">
        <f t="shared" si="248"/>
        <v>4849.3</v>
      </c>
      <c r="GA40" s="36"/>
      <c r="GB40" s="36"/>
      <c r="GC40" s="36">
        <v>4849.3</v>
      </c>
      <c r="GD40" s="36"/>
      <c r="GE40" s="36"/>
      <c r="GF40" s="26">
        <f>GH40+GI40+GJ40+GK40</f>
        <v>2000.2</v>
      </c>
      <c r="GG40" s="36"/>
      <c r="GH40" s="36"/>
      <c r="GI40" s="36">
        <v>2000.2</v>
      </c>
      <c r="GJ40" s="36"/>
      <c r="GK40" s="36"/>
      <c r="GL40" s="14">
        <f>GF40/FZ40*100</f>
        <v>41.247190316128105</v>
      </c>
      <c r="GM40" s="26">
        <f>GO40+GP40+GQ40+GR40</f>
        <v>4456.9</v>
      </c>
      <c r="GN40" s="36"/>
      <c r="GO40" s="36"/>
      <c r="GP40" s="36">
        <v>4456.9</v>
      </c>
      <c r="GQ40" s="36"/>
      <c r="GR40" s="36"/>
      <c r="GS40" s="14">
        <f>GM40/FZ40*100</f>
        <v>91.90811044893076</v>
      </c>
      <c r="GT40" s="26">
        <f>GV40+GW40+GX40+GY40</f>
        <v>5420.6</v>
      </c>
      <c r="GU40" s="36"/>
      <c r="GV40" s="36"/>
      <c r="GW40" s="36">
        <v>5420.6</v>
      </c>
      <c r="GX40" s="36"/>
      <c r="GY40" s="36"/>
      <c r="GZ40" s="14">
        <f>GT40/FZ40*100</f>
        <v>111.78108180562143</v>
      </c>
      <c r="HA40" s="26">
        <f aca="true" t="shared" si="271" ref="HA40:HA46">HC40+HD40+HE40+HF40</f>
        <v>2484.2</v>
      </c>
      <c r="HB40" s="36"/>
      <c r="HC40" s="36"/>
      <c r="HD40" s="36">
        <v>2484.2</v>
      </c>
      <c r="HE40" s="36"/>
      <c r="HF40" s="36"/>
      <c r="HG40" s="14">
        <f>HA40/FZ40*100</f>
        <v>51.22801229043367</v>
      </c>
      <c r="HH40" s="26">
        <f aca="true" t="shared" si="272" ref="HH40:HH46">HJ40+HK40+HL40+HM40</f>
        <v>4092.6</v>
      </c>
      <c r="HI40" s="36"/>
      <c r="HJ40" s="36"/>
      <c r="HK40" s="36">
        <v>4092.6</v>
      </c>
      <c r="HL40" s="36"/>
      <c r="HM40" s="36"/>
      <c r="HN40" s="14">
        <f t="shared" si="242"/>
        <v>84.3956859752954</v>
      </c>
      <c r="HO40" s="26">
        <f aca="true" t="shared" si="273" ref="HO40:HO46">HQ40+HR40+HS40+HT40</f>
        <v>4849.3</v>
      </c>
      <c r="HP40" s="36"/>
      <c r="HQ40" s="36"/>
      <c r="HR40" s="36">
        <v>4849.3</v>
      </c>
      <c r="HS40" s="36"/>
      <c r="HT40" s="36"/>
      <c r="HU40" s="14">
        <f t="shared" si="244"/>
        <v>100</v>
      </c>
    </row>
    <row r="41" spans="2:229" s="20" customFormat="1" ht="146.25" customHeight="1" hidden="1">
      <c r="B41" s="76" t="s">
        <v>107</v>
      </c>
      <c r="C41" s="12" t="s">
        <v>106</v>
      </c>
      <c r="D41" s="26"/>
      <c r="E41" s="36"/>
      <c r="F41" s="36"/>
      <c r="G41" s="36"/>
      <c r="H41" s="36"/>
      <c r="I41" s="36"/>
      <c r="J41" s="26"/>
      <c r="K41" s="36"/>
      <c r="L41" s="36"/>
      <c r="M41" s="36"/>
      <c r="N41" s="36"/>
      <c r="O41" s="36"/>
      <c r="P41" s="64"/>
      <c r="Q41" s="26"/>
      <c r="R41" s="36"/>
      <c r="S41" s="36"/>
      <c r="T41" s="36"/>
      <c r="U41" s="36"/>
      <c r="V41" s="36"/>
      <c r="W41" s="35"/>
      <c r="X41" s="26"/>
      <c r="Y41" s="36"/>
      <c r="Z41" s="36"/>
      <c r="AA41" s="36"/>
      <c r="AB41" s="36"/>
      <c r="AC41" s="36"/>
      <c r="AD41" s="35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59"/>
      <c r="AR41" s="36"/>
      <c r="AS41" s="36"/>
      <c r="AT41" s="36"/>
      <c r="AU41" s="36"/>
      <c r="AV41" s="36"/>
      <c r="AW41" s="36"/>
      <c r="AX41" s="34"/>
      <c r="AY41" s="36"/>
      <c r="AZ41" s="36"/>
      <c r="BA41" s="36"/>
      <c r="BB41" s="36"/>
      <c r="BC41" s="36"/>
      <c r="BD41" s="36"/>
      <c r="BE41" s="34"/>
      <c r="BF41" s="26"/>
      <c r="BG41" s="36"/>
      <c r="BH41" s="36"/>
      <c r="BI41" s="36"/>
      <c r="BJ41" s="36"/>
      <c r="BK41" s="36"/>
      <c r="BL41" s="26"/>
      <c r="BM41" s="36"/>
      <c r="BN41" s="36"/>
      <c r="BO41" s="36"/>
      <c r="BP41" s="36"/>
      <c r="BQ41" s="36"/>
      <c r="BR41" s="35"/>
      <c r="BS41" s="26"/>
      <c r="BT41" s="36"/>
      <c r="BU41" s="36"/>
      <c r="BV41" s="36"/>
      <c r="BW41" s="36"/>
      <c r="BX41" s="36"/>
      <c r="BY41" s="35"/>
      <c r="BZ41" s="26"/>
      <c r="CA41" s="36"/>
      <c r="CB41" s="36"/>
      <c r="CC41" s="36"/>
      <c r="CD41" s="36"/>
      <c r="CE41" s="36"/>
      <c r="CF41" s="35"/>
      <c r="CG41" s="36"/>
      <c r="CH41" s="36"/>
      <c r="CI41" s="36"/>
      <c r="CJ41" s="36"/>
      <c r="CK41" s="36"/>
      <c r="CL41" s="36"/>
      <c r="CM41" s="34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4"/>
      <c r="DA41" s="36"/>
      <c r="DB41" s="36"/>
      <c r="DC41" s="36"/>
      <c r="DD41" s="36"/>
      <c r="DE41" s="36"/>
      <c r="DF41" s="36"/>
      <c r="DG41" s="34"/>
      <c r="DH41" s="36"/>
      <c r="DI41" s="36"/>
      <c r="DJ41" s="36"/>
      <c r="DK41" s="36"/>
      <c r="DL41" s="36"/>
      <c r="DM41" s="36"/>
      <c r="DN41" s="34"/>
      <c r="DO41" s="36"/>
      <c r="DP41" s="36"/>
      <c r="DQ41" s="36"/>
      <c r="DR41" s="36"/>
      <c r="DS41" s="36"/>
      <c r="DT41" s="36"/>
      <c r="DU41" s="34"/>
      <c r="DV41" s="36"/>
      <c r="DW41" s="36"/>
      <c r="DX41" s="36"/>
      <c r="DY41" s="36"/>
      <c r="DZ41" s="36"/>
      <c r="EA41" s="36"/>
      <c r="EB41" s="99"/>
      <c r="EC41" s="36"/>
      <c r="ED41" s="36"/>
      <c r="EE41" s="36"/>
      <c r="EF41" s="36"/>
      <c r="EG41" s="36"/>
      <c r="EH41" s="36"/>
      <c r="EI41" s="99"/>
      <c r="EJ41" s="36"/>
      <c r="EK41" s="36"/>
      <c r="EL41" s="36"/>
      <c r="EM41" s="36"/>
      <c r="EN41" s="36"/>
      <c r="EO41" s="36"/>
      <c r="EP41" s="99"/>
      <c r="EQ41" s="36">
        <f t="shared" si="247"/>
        <v>23518</v>
      </c>
      <c r="ER41" s="36"/>
      <c r="ES41" s="36">
        <v>23518</v>
      </c>
      <c r="ET41" s="36"/>
      <c r="EU41" s="36"/>
      <c r="EV41" s="36"/>
      <c r="EW41" s="36"/>
      <c r="EX41" s="36"/>
      <c r="EY41" s="36"/>
      <c r="EZ41" s="36"/>
      <c r="FA41" s="36"/>
      <c r="FB41" s="36"/>
      <c r="FC41" s="99"/>
      <c r="FD41" s="36"/>
      <c r="FE41" s="36"/>
      <c r="FF41" s="36"/>
      <c r="FG41" s="36"/>
      <c r="FH41" s="36"/>
      <c r="FI41" s="36"/>
      <c r="FJ41" s="99"/>
      <c r="FK41" s="36"/>
      <c r="FL41" s="36"/>
      <c r="FM41" s="36"/>
      <c r="FN41" s="36"/>
      <c r="FO41" s="36"/>
      <c r="FP41" s="36"/>
      <c r="FQ41" s="99"/>
      <c r="FR41" s="36">
        <f t="shared" si="270"/>
        <v>23518</v>
      </c>
      <c r="FS41" s="36"/>
      <c r="FT41" s="36">
        <v>23518</v>
      </c>
      <c r="FU41" s="36"/>
      <c r="FV41" s="36"/>
      <c r="FW41" s="36"/>
      <c r="FX41" s="99"/>
      <c r="FY41" s="146">
        <v>0</v>
      </c>
      <c r="FZ41" s="26">
        <f t="shared" si="248"/>
        <v>0</v>
      </c>
      <c r="GA41" s="36"/>
      <c r="GB41" s="36"/>
      <c r="GC41" s="36"/>
      <c r="GD41" s="36"/>
      <c r="GE41" s="36"/>
      <c r="GF41" s="26"/>
      <c r="GG41" s="36"/>
      <c r="GH41" s="36"/>
      <c r="GI41" s="36"/>
      <c r="GJ41" s="36"/>
      <c r="GK41" s="36"/>
      <c r="GL41" s="14"/>
      <c r="GM41" s="26"/>
      <c r="GN41" s="36"/>
      <c r="GO41" s="36"/>
      <c r="GP41" s="36"/>
      <c r="GQ41" s="36"/>
      <c r="GR41" s="36"/>
      <c r="GS41" s="14"/>
      <c r="GT41" s="26"/>
      <c r="GU41" s="36"/>
      <c r="GV41" s="36"/>
      <c r="GW41" s="36"/>
      <c r="GX41" s="36"/>
      <c r="GY41" s="36"/>
      <c r="GZ41" s="14"/>
      <c r="HA41" s="26">
        <f t="shared" si="271"/>
        <v>0</v>
      </c>
      <c r="HB41" s="36"/>
      <c r="HC41" s="36">
        <v>0</v>
      </c>
      <c r="HD41" s="36"/>
      <c r="HE41" s="36"/>
      <c r="HF41" s="36"/>
      <c r="HG41" s="14"/>
      <c r="HH41" s="26">
        <f t="shared" si="272"/>
        <v>0</v>
      </c>
      <c r="HI41" s="36"/>
      <c r="HJ41" s="36">
        <v>0</v>
      </c>
      <c r="HK41" s="36"/>
      <c r="HL41" s="36"/>
      <c r="HM41" s="36"/>
      <c r="HN41" s="14"/>
      <c r="HO41" s="26">
        <f t="shared" si="273"/>
        <v>0</v>
      </c>
      <c r="HP41" s="36"/>
      <c r="HQ41" s="36">
        <v>0</v>
      </c>
      <c r="HR41" s="36"/>
      <c r="HS41" s="36"/>
      <c r="HT41" s="36"/>
      <c r="HU41" s="14"/>
    </row>
    <row r="42" spans="2:229" s="108" customFormat="1" ht="72" customHeight="1">
      <c r="B42" s="115">
        <v>20</v>
      </c>
      <c r="C42" s="115" t="s">
        <v>26</v>
      </c>
      <c r="D42" s="38">
        <f t="shared" si="249"/>
        <v>845</v>
      </c>
      <c r="E42" s="115"/>
      <c r="F42" s="115"/>
      <c r="G42" s="115">
        <v>845</v>
      </c>
      <c r="H42" s="115"/>
      <c r="I42" s="115"/>
      <c r="J42" s="38">
        <f t="shared" si="250"/>
        <v>0</v>
      </c>
      <c r="K42" s="115"/>
      <c r="L42" s="115"/>
      <c r="M42" s="115">
        <v>0</v>
      </c>
      <c r="N42" s="115"/>
      <c r="O42" s="115"/>
      <c r="P42" s="31">
        <f t="shared" si="196"/>
        <v>0</v>
      </c>
      <c r="Q42" s="38">
        <f t="shared" si="251"/>
        <v>99.7</v>
      </c>
      <c r="R42" s="115"/>
      <c r="S42" s="115"/>
      <c r="T42" s="115">
        <v>99.7</v>
      </c>
      <c r="U42" s="115"/>
      <c r="V42" s="115"/>
      <c r="W42" s="99">
        <f t="shared" si="198"/>
        <v>11.798816568047338</v>
      </c>
      <c r="X42" s="38">
        <f t="shared" si="252"/>
        <v>844.7</v>
      </c>
      <c r="Y42" s="115"/>
      <c r="Z42" s="115"/>
      <c r="AA42" s="115">
        <v>844.7</v>
      </c>
      <c r="AB42" s="115"/>
      <c r="AC42" s="115"/>
      <c r="AD42" s="99">
        <f t="shared" si="200"/>
        <v>99.96449704142012</v>
      </c>
      <c r="AE42" s="38">
        <f>AG42+AH42+AI42+AJ42</f>
        <v>934.6</v>
      </c>
      <c r="AF42" s="115"/>
      <c r="AG42" s="115"/>
      <c r="AH42" s="115">
        <v>934.6</v>
      </c>
      <c r="AI42" s="115"/>
      <c r="AJ42" s="115"/>
      <c r="AK42" s="38">
        <f t="shared" si="253"/>
        <v>0</v>
      </c>
      <c r="AL42" s="115"/>
      <c r="AM42" s="115"/>
      <c r="AN42" s="115">
        <v>0</v>
      </c>
      <c r="AO42" s="115"/>
      <c r="AP42" s="115"/>
      <c r="AQ42" s="31">
        <f t="shared" si="202"/>
        <v>0</v>
      </c>
      <c r="AR42" s="38">
        <f t="shared" si="254"/>
        <v>99.7</v>
      </c>
      <c r="AS42" s="115"/>
      <c r="AT42" s="115"/>
      <c r="AU42" s="115">
        <v>99.7</v>
      </c>
      <c r="AV42" s="115"/>
      <c r="AW42" s="115"/>
      <c r="AX42" s="99">
        <f t="shared" si="204"/>
        <v>10.66766531136315</v>
      </c>
      <c r="AY42" s="38">
        <f t="shared" si="255"/>
        <v>934.6</v>
      </c>
      <c r="AZ42" s="115"/>
      <c r="BA42" s="115"/>
      <c r="BB42" s="115">
        <v>934.6</v>
      </c>
      <c r="BC42" s="115"/>
      <c r="BD42" s="115"/>
      <c r="BE42" s="99">
        <f t="shared" si="206"/>
        <v>100</v>
      </c>
      <c r="BF42" s="33">
        <f t="shared" si="245"/>
        <v>350</v>
      </c>
      <c r="BG42" s="115"/>
      <c r="BH42" s="115"/>
      <c r="BI42" s="115">
        <v>350</v>
      </c>
      <c r="BJ42" s="115"/>
      <c r="BK42" s="115"/>
      <c r="BL42" s="38">
        <f t="shared" si="256"/>
        <v>0</v>
      </c>
      <c r="BM42" s="115"/>
      <c r="BN42" s="115"/>
      <c r="BO42" s="115"/>
      <c r="BP42" s="115"/>
      <c r="BQ42" s="115"/>
      <c r="BR42" s="99">
        <f t="shared" si="208"/>
        <v>0</v>
      </c>
      <c r="BS42" s="38">
        <f t="shared" si="257"/>
        <v>156.8</v>
      </c>
      <c r="BT42" s="115"/>
      <c r="BU42" s="115"/>
      <c r="BV42" s="115">
        <v>156.8</v>
      </c>
      <c r="BW42" s="115"/>
      <c r="BX42" s="115"/>
      <c r="BY42" s="99">
        <f t="shared" si="210"/>
        <v>44.800000000000004</v>
      </c>
      <c r="BZ42" s="38">
        <f t="shared" si="258"/>
        <v>320.9</v>
      </c>
      <c r="CA42" s="115"/>
      <c r="CB42" s="115"/>
      <c r="CC42" s="115">
        <v>320.9</v>
      </c>
      <c r="CD42" s="115"/>
      <c r="CE42" s="115"/>
      <c r="CF42" s="99">
        <f t="shared" si="212"/>
        <v>91.68571428571428</v>
      </c>
      <c r="CG42" s="38">
        <f t="shared" si="259"/>
        <v>320.9</v>
      </c>
      <c r="CH42" s="115"/>
      <c r="CI42" s="115"/>
      <c r="CJ42" s="115">
        <v>320.9</v>
      </c>
      <c r="CK42" s="115"/>
      <c r="CL42" s="115"/>
      <c r="CM42" s="99">
        <f t="shared" si="214"/>
        <v>91.68571428571428</v>
      </c>
      <c r="CN42" s="38">
        <f t="shared" si="246"/>
        <v>786.4</v>
      </c>
      <c r="CO42" s="115"/>
      <c r="CP42" s="115"/>
      <c r="CQ42" s="115">
        <v>786.4</v>
      </c>
      <c r="CR42" s="115"/>
      <c r="CS42" s="115"/>
      <c r="CT42" s="38">
        <f t="shared" si="260"/>
        <v>0</v>
      </c>
      <c r="CU42" s="115"/>
      <c r="CV42" s="115"/>
      <c r="CW42" s="115"/>
      <c r="CX42" s="115"/>
      <c r="CY42" s="115"/>
      <c r="CZ42" s="99">
        <f t="shared" si="216"/>
        <v>0</v>
      </c>
      <c r="DA42" s="38">
        <f t="shared" si="261"/>
        <v>156.8</v>
      </c>
      <c r="DB42" s="115"/>
      <c r="DC42" s="115"/>
      <c r="DD42" s="115">
        <v>156.8</v>
      </c>
      <c r="DE42" s="115"/>
      <c r="DF42" s="115"/>
      <c r="DG42" s="99">
        <f t="shared" si="218"/>
        <v>19.93896236012208</v>
      </c>
      <c r="DH42" s="38">
        <f t="shared" si="262"/>
        <v>320.9</v>
      </c>
      <c r="DI42" s="115"/>
      <c r="DJ42" s="115"/>
      <c r="DK42" s="115">
        <v>320.9</v>
      </c>
      <c r="DL42" s="115"/>
      <c r="DM42" s="115"/>
      <c r="DN42" s="99">
        <f t="shared" si="220"/>
        <v>40.80620549338759</v>
      </c>
      <c r="DO42" s="38">
        <f t="shared" si="263"/>
        <v>0</v>
      </c>
      <c r="DP42" s="115"/>
      <c r="DQ42" s="115"/>
      <c r="DR42" s="115">
        <v>0</v>
      </c>
      <c r="DS42" s="115"/>
      <c r="DT42" s="115"/>
      <c r="DU42" s="99">
        <f t="shared" si="222"/>
        <v>0</v>
      </c>
      <c r="DV42" s="38">
        <f t="shared" si="264"/>
        <v>166.4</v>
      </c>
      <c r="DW42" s="115"/>
      <c r="DX42" s="115"/>
      <c r="DY42" s="115">
        <v>166.4</v>
      </c>
      <c r="DZ42" s="115"/>
      <c r="EA42" s="115"/>
      <c r="EB42" s="99">
        <f t="shared" si="224"/>
        <v>21.15971515768057</v>
      </c>
      <c r="EC42" s="38">
        <f t="shared" si="265"/>
        <v>783.1</v>
      </c>
      <c r="ED42" s="115"/>
      <c r="EE42" s="115"/>
      <c r="EF42" s="115">
        <v>783.1</v>
      </c>
      <c r="EG42" s="115"/>
      <c r="EH42" s="115"/>
      <c r="EI42" s="99">
        <f t="shared" si="226"/>
        <v>99.58036622583928</v>
      </c>
      <c r="EJ42" s="38">
        <f t="shared" si="266"/>
        <v>786.4</v>
      </c>
      <c r="EK42" s="115"/>
      <c r="EL42" s="115"/>
      <c r="EM42" s="115">
        <v>786.4</v>
      </c>
      <c r="EN42" s="115"/>
      <c r="EO42" s="115"/>
      <c r="EP42" s="99">
        <f t="shared" si="228"/>
        <v>100</v>
      </c>
      <c r="EQ42" s="38">
        <f t="shared" si="247"/>
        <v>540.1</v>
      </c>
      <c r="ER42" s="115"/>
      <c r="ES42" s="115"/>
      <c r="ET42" s="115">
        <v>540.1</v>
      </c>
      <c r="EU42" s="115"/>
      <c r="EV42" s="115"/>
      <c r="EW42" s="38">
        <f t="shared" si="267"/>
        <v>0</v>
      </c>
      <c r="EX42" s="115"/>
      <c r="EY42" s="115"/>
      <c r="EZ42" s="115">
        <v>0</v>
      </c>
      <c r="FA42" s="115"/>
      <c r="FB42" s="115"/>
      <c r="FC42" s="99">
        <f t="shared" si="230"/>
        <v>0</v>
      </c>
      <c r="FD42" s="38">
        <f t="shared" si="268"/>
        <v>99</v>
      </c>
      <c r="FE42" s="115"/>
      <c r="FF42" s="115"/>
      <c r="FG42" s="115">
        <v>99</v>
      </c>
      <c r="FH42" s="115"/>
      <c r="FI42" s="115"/>
      <c r="FJ42" s="99">
        <f t="shared" si="232"/>
        <v>18.329938900203665</v>
      </c>
      <c r="FK42" s="38">
        <f t="shared" si="269"/>
        <v>439.6</v>
      </c>
      <c r="FL42" s="115"/>
      <c r="FM42" s="115"/>
      <c r="FN42" s="115">
        <v>439.6</v>
      </c>
      <c r="FO42" s="115"/>
      <c r="FP42" s="115"/>
      <c r="FQ42" s="114">
        <f t="shared" si="234"/>
        <v>81.39233475282354</v>
      </c>
      <c r="FR42" s="38">
        <f t="shared" si="270"/>
        <v>540.1</v>
      </c>
      <c r="FS42" s="115"/>
      <c r="FT42" s="115"/>
      <c r="FU42" s="115">
        <v>540.1</v>
      </c>
      <c r="FV42" s="115"/>
      <c r="FW42" s="115"/>
      <c r="FX42" s="99">
        <f t="shared" si="236"/>
        <v>100</v>
      </c>
      <c r="FY42" s="146">
        <v>257.5</v>
      </c>
      <c r="FZ42" s="33">
        <f t="shared" si="248"/>
        <v>361</v>
      </c>
      <c r="GA42" s="115"/>
      <c r="GB42" s="115"/>
      <c r="GC42" s="115">
        <v>361</v>
      </c>
      <c r="GD42" s="115"/>
      <c r="GE42" s="115"/>
      <c r="GF42" s="33">
        <f>GH42+GI42+GJ42+GK42</f>
        <v>0</v>
      </c>
      <c r="GG42" s="115"/>
      <c r="GH42" s="115"/>
      <c r="GI42" s="115">
        <v>0</v>
      </c>
      <c r="GJ42" s="115"/>
      <c r="GK42" s="115"/>
      <c r="GL42" s="14">
        <f aca="true" t="shared" si="274" ref="GL42:GL48">GF42/FZ42*100</f>
        <v>0</v>
      </c>
      <c r="GM42" s="33">
        <f>GO42+GP42+GQ42+GR42</f>
        <v>99</v>
      </c>
      <c r="GN42" s="115"/>
      <c r="GO42" s="115"/>
      <c r="GP42" s="115">
        <v>99</v>
      </c>
      <c r="GQ42" s="115"/>
      <c r="GR42" s="115"/>
      <c r="GS42" s="14">
        <f aca="true" t="shared" si="275" ref="GS42:GS48">GM42/FZ42*100</f>
        <v>27.42382271468144</v>
      </c>
      <c r="GT42" s="33">
        <f>GV42+GW42+GX42+GY42</f>
        <v>439.6</v>
      </c>
      <c r="GU42" s="115"/>
      <c r="GV42" s="115"/>
      <c r="GW42" s="115">
        <v>439.6</v>
      </c>
      <c r="GX42" s="115"/>
      <c r="GY42" s="115"/>
      <c r="GZ42" s="57">
        <f aca="true" t="shared" si="276" ref="GZ42:GZ48">GT42/FZ42*100</f>
        <v>121.77285318559557</v>
      </c>
      <c r="HA42" s="33">
        <f t="shared" si="271"/>
        <v>90</v>
      </c>
      <c r="HB42" s="115"/>
      <c r="HC42" s="115"/>
      <c r="HD42" s="115">
        <v>90</v>
      </c>
      <c r="HE42" s="115"/>
      <c r="HF42" s="115"/>
      <c r="HG42" s="14">
        <f aca="true" t="shared" si="277" ref="HG42:HG48">HA42/FZ42*100</f>
        <v>24.930747922437675</v>
      </c>
      <c r="HH42" s="33">
        <f t="shared" si="272"/>
        <v>90</v>
      </c>
      <c r="HI42" s="115"/>
      <c r="HJ42" s="115"/>
      <c r="HK42" s="115">
        <v>90</v>
      </c>
      <c r="HL42" s="115"/>
      <c r="HM42" s="115"/>
      <c r="HN42" s="14">
        <f t="shared" si="242"/>
        <v>24.930747922437675</v>
      </c>
      <c r="HO42" s="33">
        <f t="shared" si="273"/>
        <v>303.7</v>
      </c>
      <c r="HP42" s="115"/>
      <c r="HQ42" s="115"/>
      <c r="HR42" s="115">
        <v>303.7</v>
      </c>
      <c r="HS42" s="115"/>
      <c r="HT42" s="115"/>
      <c r="HU42" s="14">
        <f t="shared" si="244"/>
        <v>84.12742382271468</v>
      </c>
    </row>
    <row r="43" spans="2:229" s="20" customFormat="1" ht="97.5" customHeight="1">
      <c r="B43" s="12">
        <v>21</v>
      </c>
      <c r="C43" s="12" t="s">
        <v>96</v>
      </c>
      <c r="D43" s="36">
        <v>29</v>
      </c>
      <c r="E43" s="36"/>
      <c r="F43" s="36"/>
      <c r="G43" s="36">
        <v>0</v>
      </c>
      <c r="H43" s="36"/>
      <c r="I43" s="36">
        <v>29</v>
      </c>
      <c r="J43" s="36">
        <f t="shared" si="250"/>
        <v>0</v>
      </c>
      <c r="K43" s="36"/>
      <c r="L43" s="36"/>
      <c r="M43" s="36"/>
      <c r="N43" s="36"/>
      <c r="O43" s="36">
        <v>0</v>
      </c>
      <c r="P43" s="59">
        <f t="shared" si="196"/>
        <v>0</v>
      </c>
      <c r="Q43" s="36">
        <f t="shared" si="251"/>
        <v>10</v>
      </c>
      <c r="R43" s="36"/>
      <c r="S43" s="36"/>
      <c r="T43" s="36"/>
      <c r="U43" s="36"/>
      <c r="V43" s="36">
        <v>10</v>
      </c>
      <c r="W43" s="34">
        <f t="shared" si="198"/>
        <v>34.48275862068966</v>
      </c>
      <c r="X43" s="36">
        <f t="shared" si="252"/>
        <v>14.9</v>
      </c>
      <c r="Y43" s="36"/>
      <c r="Z43" s="36"/>
      <c r="AA43" s="36"/>
      <c r="AB43" s="36"/>
      <c r="AC43" s="36">
        <v>14.9</v>
      </c>
      <c r="AD43" s="34">
        <f t="shared" si="200"/>
        <v>51.37931034482759</v>
      </c>
      <c r="AE43" s="36">
        <v>29</v>
      </c>
      <c r="AF43" s="36"/>
      <c r="AG43" s="36"/>
      <c r="AH43" s="36">
        <v>0</v>
      </c>
      <c r="AI43" s="36"/>
      <c r="AJ43" s="36">
        <v>29</v>
      </c>
      <c r="AK43" s="36">
        <f t="shared" si="253"/>
        <v>0</v>
      </c>
      <c r="AL43" s="36"/>
      <c r="AM43" s="36"/>
      <c r="AN43" s="36"/>
      <c r="AO43" s="36"/>
      <c r="AP43" s="36">
        <v>0</v>
      </c>
      <c r="AQ43" s="59">
        <f t="shared" si="202"/>
        <v>0</v>
      </c>
      <c r="AR43" s="36">
        <f t="shared" si="254"/>
        <v>10</v>
      </c>
      <c r="AS43" s="36"/>
      <c r="AT43" s="36"/>
      <c r="AU43" s="36"/>
      <c r="AV43" s="36"/>
      <c r="AW43" s="36">
        <v>10</v>
      </c>
      <c r="AX43" s="34">
        <f t="shared" si="204"/>
        <v>34.48275862068966</v>
      </c>
      <c r="AY43" s="36">
        <f t="shared" si="255"/>
        <v>29</v>
      </c>
      <c r="AZ43" s="36"/>
      <c r="BA43" s="36"/>
      <c r="BB43" s="36"/>
      <c r="BC43" s="36"/>
      <c r="BD43" s="36">
        <v>29</v>
      </c>
      <c r="BE43" s="34">
        <f t="shared" si="206"/>
        <v>100</v>
      </c>
      <c r="BF43" s="26">
        <f t="shared" si="245"/>
        <v>45.1</v>
      </c>
      <c r="BG43" s="36"/>
      <c r="BH43" s="36"/>
      <c r="BI43" s="36"/>
      <c r="BJ43" s="36"/>
      <c r="BK43" s="36">
        <v>45.1</v>
      </c>
      <c r="BL43" s="36">
        <f t="shared" si="256"/>
        <v>2.2</v>
      </c>
      <c r="BM43" s="36"/>
      <c r="BN43" s="36"/>
      <c r="BO43" s="36"/>
      <c r="BP43" s="36"/>
      <c r="BQ43" s="36">
        <v>2.2</v>
      </c>
      <c r="BR43" s="34">
        <f t="shared" si="208"/>
        <v>4.878048780487805</v>
      </c>
      <c r="BS43" s="36">
        <f t="shared" si="257"/>
        <v>42.6</v>
      </c>
      <c r="BT43" s="36"/>
      <c r="BU43" s="36"/>
      <c r="BV43" s="36"/>
      <c r="BW43" s="36"/>
      <c r="BX43" s="36">
        <v>42.6</v>
      </c>
      <c r="BY43" s="34">
        <f t="shared" si="210"/>
        <v>94.45676274944567</v>
      </c>
      <c r="BZ43" s="36">
        <f t="shared" si="258"/>
        <v>42.6</v>
      </c>
      <c r="CA43" s="36"/>
      <c r="CB43" s="36"/>
      <c r="CC43" s="36"/>
      <c r="CD43" s="36"/>
      <c r="CE43" s="36">
        <v>42.6</v>
      </c>
      <c r="CF43" s="35">
        <f t="shared" si="212"/>
        <v>94.45676274944567</v>
      </c>
      <c r="CG43" s="36">
        <f t="shared" si="259"/>
        <v>45.1</v>
      </c>
      <c r="CH43" s="36"/>
      <c r="CI43" s="36"/>
      <c r="CJ43" s="36"/>
      <c r="CK43" s="36"/>
      <c r="CL43" s="36">
        <v>45.1</v>
      </c>
      <c r="CM43" s="34">
        <f t="shared" si="214"/>
        <v>100</v>
      </c>
      <c r="CN43" s="36">
        <f t="shared" si="246"/>
        <v>69.82</v>
      </c>
      <c r="CO43" s="36"/>
      <c r="CP43" s="36"/>
      <c r="CQ43" s="36">
        <v>12.92</v>
      </c>
      <c r="CR43" s="36"/>
      <c r="CS43" s="36">
        <v>56.9</v>
      </c>
      <c r="CT43" s="36">
        <f t="shared" si="260"/>
        <v>2.2</v>
      </c>
      <c r="CU43" s="36"/>
      <c r="CV43" s="36"/>
      <c r="CW43" s="36"/>
      <c r="CX43" s="36"/>
      <c r="CY43" s="36">
        <v>2.2</v>
      </c>
      <c r="CZ43" s="34">
        <f t="shared" si="216"/>
        <v>3.1509596104268125</v>
      </c>
      <c r="DA43" s="36">
        <f t="shared" si="261"/>
        <v>42.6</v>
      </c>
      <c r="DB43" s="36"/>
      <c r="DC43" s="36"/>
      <c r="DD43" s="36"/>
      <c r="DE43" s="36"/>
      <c r="DF43" s="36">
        <v>42.6</v>
      </c>
      <c r="DG43" s="34">
        <f t="shared" si="218"/>
        <v>61.01403609281009</v>
      </c>
      <c r="DH43" s="36">
        <f t="shared" si="262"/>
        <v>42.6</v>
      </c>
      <c r="DI43" s="36"/>
      <c r="DJ43" s="36"/>
      <c r="DK43" s="36"/>
      <c r="DL43" s="36"/>
      <c r="DM43" s="36">
        <v>42.6</v>
      </c>
      <c r="DN43" s="34">
        <f t="shared" si="220"/>
        <v>61.01403609281009</v>
      </c>
      <c r="DO43" s="36">
        <f t="shared" si="263"/>
        <v>0</v>
      </c>
      <c r="DP43" s="36"/>
      <c r="DQ43" s="36"/>
      <c r="DR43" s="36"/>
      <c r="DS43" s="36"/>
      <c r="DT43" s="36">
        <v>0</v>
      </c>
      <c r="DU43" s="34">
        <f t="shared" si="222"/>
        <v>0</v>
      </c>
      <c r="DV43" s="36">
        <f t="shared" si="264"/>
        <v>5</v>
      </c>
      <c r="DW43" s="36"/>
      <c r="DX43" s="36"/>
      <c r="DY43" s="36">
        <v>5</v>
      </c>
      <c r="DZ43" s="36"/>
      <c r="EA43" s="36">
        <v>0</v>
      </c>
      <c r="EB43" s="99">
        <f t="shared" si="224"/>
        <v>7.161271841879119</v>
      </c>
      <c r="EC43" s="36">
        <f t="shared" si="265"/>
        <v>56.9</v>
      </c>
      <c r="ED43" s="36"/>
      <c r="EE43" s="36"/>
      <c r="EF43" s="36">
        <v>5</v>
      </c>
      <c r="EG43" s="36"/>
      <c r="EH43" s="36">
        <v>51.9</v>
      </c>
      <c r="EI43" s="99">
        <f t="shared" si="226"/>
        <v>81.49527356058437</v>
      </c>
      <c r="EJ43" s="36">
        <f t="shared" si="266"/>
        <v>69.82</v>
      </c>
      <c r="EK43" s="36"/>
      <c r="EL43" s="36"/>
      <c r="EM43" s="36">
        <v>12.92</v>
      </c>
      <c r="EN43" s="36"/>
      <c r="EO43" s="36">
        <v>56.9</v>
      </c>
      <c r="EP43" s="99">
        <f t="shared" si="228"/>
        <v>100</v>
      </c>
      <c r="EQ43" s="36">
        <f t="shared" si="247"/>
        <v>158.4</v>
      </c>
      <c r="ER43" s="36"/>
      <c r="ES43" s="36"/>
      <c r="ET43" s="36">
        <v>0</v>
      </c>
      <c r="EU43" s="36"/>
      <c r="EV43" s="36">
        <v>158.4</v>
      </c>
      <c r="EW43" s="36">
        <f t="shared" si="267"/>
        <v>112</v>
      </c>
      <c r="EX43" s="36"/>
      <c r="EY43" s="36"/>
      <c r="EZ43" s="36">
        <v>0</v>
      </c>
      <c r="FA43" s="36"/>
      <c r="FB43" s="36">
        <v>112</v>
      </c>
      <c r="FC43" s="99">
        <f t="shared" si="230"/>
        <v>70.70707070707071</v>
      </c>
      <c r="FD43" s="36">
        <f t="shared" si="268"/>
        <v>125.7</v>
      </c>
      <c r="FE43" s="36"/>
      <c r="FF43" s="36"/>
      <c r="FG43" s="36">
        <v>0</v>
      </c>
      <c r="FH43" s="36"/>
      <c r="FI43" s="36">
        <v>125.7</v>
      </c>
      <c r="FJ43" s="99">
        <f t="shared" si="232"/>
        <v>79.35606060606061</v>
      </c>
      <c r="FK43" s="36">
        <f t="shared" si="269"/>
        <v>129.7</v>
      </c>
      <c r="FL43" s="36"/>
      <c r="FM43" s="36"/>
      <c r="FN43" s="36">
        <v>0</v>
      </c>
      <c r="FO43" s="36"/>
      <c r="FP43" s="36">
        <v>129.7</v>
      </c>
      <c r="FQ43" s="99">
        <f t="shared" si="234"/>
        <v>81.88131313131312</v>
      </c>
      <c r="FR43" s="36">
        <f t="shared" si="270"/>
        <v>158.4</v>
      </c>
      <c r="FS43" s="36"/>
      <c r="FT43" s="36"/>
      <c r="FU43" s="36">
        <v>0</v>
      </c>
      <c r="FV43" s="36"/>
      <c r="FW43" s="36">
        <v>158.4</v>
      </c>
      <c r="FX43" s="99">
        <f t="shared" si="236"/>
        <v>100</v>
      </c>
      <c r="FY43" s="146">
        <v>0</v>
      </c>
      <c r="FZ43" s="26">
        <f t="shared" si="248"/>
        <v>110</v>
      </c>
      <c r="GA43" s="36"/>
      <c r="GB43" s="36"/>
      <c r="GC43" s="36">
        <v>0</v>
      </c>
      <c r="GD43" s="36"/>
      <c r="GE43" s="36">
        <v>110</v>
      </c>
      <c r="GF43" s="26">
        <f>GH43+GI43+GJ43+GK43</f>
        <v>112</v>
      </c>
      <c r="GG43" s="36"/>
      <c r="GH43" s="36"/>
      <c r="GI43" s="36">
        <v>0</v>
      </c>
      <c r="GJ43" s="36"/>
      <c r="GK43" s="36">
        <v>112</v>
      </c>
      <c r="GL43" s="14">
        <f t="shared" si="274"/>
        <v>101.81818181818181</v>
      </c>
      <c r="GM43" s="26">
        <f>GO43+GP43+GQ43+GR43</f>
        <v>125.7</v>
      </c>
      <c r="GN43" s="36"/>
      <c r="GO43" s="36"/>
      <c r="GP43" s="36">
        <v>0</v>
      </c>
      <c r="GQ43" s="36"/>
      <c r="GR43" s="36">
        <v>125.7</v>
      </c>
      <c r="GS43" s="14">
        <f t="shared" si="275"/>
        <v>114.27272727272728</v>
      </c>
      <c r="GT43" s="26">
        <f>GV43+GW43+GX43+GY43</f>
        <v>129.7</v>
      </c>
      <c r="GU43" s="36"/>
      <c r="GV43" s="36"/>
      <c r="GW43" s="36">
        <v>0</v>
      </c>
      <c r="GX43" s="36"/>
      <c r="GY43" s="36">
        <v>129.7</v>
      </c>
      <c r="GZ43" s="14">
        <f t="shared" si="276"/>
        <v>117.90909090909089</v>
      </c>
      <c r="HA43" s="26">
        <f t="shared" si="271"/>
        <v>82</v>
      </c>
      <c r="HB43" s="36"/>
      <c r="HC43" s="36"/>
      <c r="HD43" s="36">
        <v>0</v>
      </c>
      <c r="HE43" s="36"/>
      <c r="HF43" s="36">
        <v>82</v>
      </c>
      <c r="HG43" s="14">
        <f t="shared" si="277"/>
        <v>74.54545454545455</v>
      </c>
      <c r="HH43" s="26">
        <f t="shared" si="272"/>
        <v>109.6</v>
      </c>
      <c r="HI43" s="36"/>
      <c r="HJ43" s="36"/>
      <c r="HK43" s="36">
        <v>0</v>
      </c>
      <c r="HL43" s="36"/>
      <c r="HM43" s="36">
        <v>109.6</v>
      </c>
      <c r="HN43" s="14">
        <f t="shared" si="242"/>
        <v>99.63636363636364</v>
      </c>
      <c r="HO43" s="26">
        <f t="shared" si="273"/>
        <v>109.6</v>
      </c>
      <c r="HP43" s="36"/>
      <c r="HQ43" s="36"/>
      <c r="HR43" s="36">
        <v>0</v>
      </c>
      <c r="HS43" s="36"/>
      <c r="HT43" s="36">
        <v>109.6</v>
      </c>
      <c r="HU43" s="14">
        <f t="shared" si="244"/>
        <v>99.63636363636364</v>
      </c>
    </row>
    <row r="44" spans="2:229" s="20" customFormat="1" ht="83.25" customHeight="1">
      <c r="B44" s="12">
        <v>22</v>
      </c>
      <c r="C44" s="12" t="s">
        <v>119</v>
      </c>
      <c r="D44" s="26">
        <f t="shared" si="249"/>
        <v>163.8</v>
      </c>
      <c r="E44" s="36"/>
      <c r="F44" s="36"/>
      <c r="G44" s="36">
        <v>21</v>
      </c>
      <c r="H44" s="36"/>
      <c r="I44" s="36">
        <v>142.8</v>
      </c>
      <c r="J44" s="26">
        <f t="shared" si="250"/>
        <v>24</v>
      </c>
      <c r="K44" s="36"/>
      <c r="L44" s="36"/>
      <c r="M44" s="36">
        <v>8</v>
      </c>
      <c r="N44" s="36"/>
      <c r="O44" s="36">
        <v>16</v>
      </c>
      <c r="P44" s="64">
        <f t="shared" si="196"/>
        <v>14.65201465201465</v>
      </c>
      <c r="Q44" s="26">
        <f t="shared" si="251"/>
        <v>141.9</v>
      </c>
      <c r="R44" s="36"/>
      <c r="S44" s="36"/>
      <c r="T44" s="36">
        <v>11.6</v>
      </c>
      <c r="U44" s="36"/>
      <c r="V44" s="36">
        <v>130.3</v>
      </c>
      <c r="W44" s="35">
        <f t="shared" si="198"/>
        <v>86.63003663003663</v>
      </c>
      <c r="X44" s="26">
        <f t="shared" si="252"/>
        <v>157.5</v>
      </c>
      <c r="Y44" s="36"/>
      <c r="Z44" s="36"/>
      <c r="AA44" s="36">
        <v>17.7</v>
      </c>
      <c r="AB44" s="36"/>
      <c r="AC44" s="36">
        <v>139.8</v>
      </c>
      <c r="AD44" s="35">
        <f t="shared" si="200"/>
        <v>96.15384615384615</v>
      </c>
      <c r="AE44" s="36">
        <f>AG44+AH44+AI44+AJ44</f>
        <v>163.8</v>
      </c>
      <c r="AF44" s="36"/>
      <c r="AG44" s="36"/>
      <c r="AH44" s="36">
        <v>21</v>
      </c>
      <c r="AI44" s="36"/>
      <c r="AJ44" s="36">
        <v>142.8</v>
      </c>
      <c r="AK44" s="36">
        <f t="shared" si="253"/>
        <v>24</v>
      </c>
      <c r="AL44" s="36"/>
      <c r="AM44" s="36"/>
      <c r="AN44" s="36">
        <v>8</v>
      </c>
      <c r="AO44" s="36"/>
      <c r="AP44" s="36">
        <v>16</v>
      </c>
      <c r="AQ44" s="59">
        <f t="shared" si="202"/>
        <v>14.65201465201465</v>
      </c>
      <c r="AR44" s="36">
        <f t="shared" si="254"/>
        <v>141.9</v>
      </c>
      <c r="AS44" s="36"/>
      <c r="AT44" s="36"/>
      <c r="AU44" s="36">
        <v>11.6</v>
      </c>
      <c r="AV44" s="36"/>
      <c r="AW44" s="36">
        <v>130.3</v>
      </c>
      <c r="AX44" s="34">
        <f t="shared" si="204"/>
        <v>86.63003663003663</v>
      </c>
      <c r="AY44" s="36">
        <f t="shared" si="255"/>
        <v>157.5</v>
      </c>
      <c r="AZ44" s="36"/>
      <c r="BA44" s="36">
        <v>81.6</v>
      </c>
      <c r="BB44" s="36">
        <v>0</v>
      </c>
      <c r="BC44" s="36"/>
      <c r="BD44" s="36">
        <v>75.9</v>
      </c>
      <c r="BE44" s="34">
        <f t="shared" si="206"/>
        <v>96.15384615384615</v>
      </c>
      <c r="BF44" s="26">
        <f t="shared" si="245"/>
        <v>1204.3</v>
      </c>
      <c r="BG44" s="36"/>
      <c r="BH44" s="36">
        <v>1034</v>
      </c>
      <c r="BI44" s="36">
        <v>0</v>
      </c>
      <c r="BJ44" s="36"/>
      <c r="BK44" s="36">
        <v>170.3</v>
      </c>
      <c r="BL44" s="26">
        <f t="shared" si="256"/>
        <v>0.9</v>
      </c>
      <c r="BM44" s="36"/>
      <c r="BN44" s="36">
        <v>0</v>
      </c>
      <c r="BO44" s="36"/>
      <c r="BP44" s="36"/>
      <c r="BQ44" s="36">
        <v>0.9</v>
      </c>
      <c r="BR44" s="35">
        <f t="shared" si="208"/>
        <v>0.07473220958232998</v>
      </c>
      <c r="BS44" s="26">
        <f t="shared" si="257"/>
        <v>5.1</v>
      </c>
      <c r="BT44" s="36"/>
      <c r="BU44" s="36">
        <v>3.6</v>
      </c>
      <c r="BV44" s="36"/>
      <c r="BW44" s="36"/>
      <c r="BX44" s="36">
        <v>1.5</v>
      </c>
      <c r="BY44" s="35">
        <f t="shared" si="210"/>
        <v>0.4234825209665366</v>
      </c>
      <c r="BZ44" s="26">
        <f t="shared" si="258"/>
        <v>99.3</v>
      </c>
      <c r="CA44" s="36"/>
      <c r="CB44" s="36">
        <v>9</v>
      </c>
      <c r="CC44" s="36"/>
      <c r="CD44" s="36"/>
      <c r="CE44" s="36">
        <v>90.3</v>
      </c>
      <c r="CF44" s="35">
        <f t="shared" si="212"/>
        <v>8.245453790583742</v>
      </c>
      <c r="CG44" s="36">
        <f t="shared" si="259"/>
        <v>1167.9</v>
      </c>
      <c r="CH44" s="36"/>
      <c r="CI44" s="36">
        <v>996.1</v>
      </c>
      <c r="CJ44" s="36"/>
      <c r="CK44" s="36"/>
      <c r="CL44" s="36">
        <v>171.8</v>
      </c>
      <c r="CM44" s="34">
        <f t="shared" si="214"/>
        <v>96.9774973013369</v>
      </c>
      <c r="CN44" s="74">
        <f t="shared" si="246"/>
        <v>2796.13</v>
      </c>
      <c r="CO44" s="36"/>
      <c r="CP44" s="36">
        <v>2768.8</v>
      </c>
      <c r="CQ44" s="36">
        <v>0</v>
      </c>
      <c r="CR44" s="36"/>
      <c r="CS44" s="36">
        <v>27.33</v>
      </c>
      <c r="CT44" s="36">
        <f t="shared" si="260"/>
        <v>0.9</v>
      </c>
      <c r="CU44" s="36"/>
      <c r="CV44" s="36">
        <v>0</v>
      </c>
      <c r="CW44" s="36"/>
      <c r="CX44" s="36"/>
      <c r="CY44" s="36">
        <v>0.9</v>
      </c>
      <c r="CZ44" s="34">
        <f t="shared" si="216"/>
        <v>0.03218734465135741</v>
      </c>
      <c r="DA44" s="36">
        <f t="shared" si="261"/>
        <v>5.1</v>
      </c>
      <c r="DB44" s="36"/>
      <c r="DC44" s="36">
        <v>3.6</v>
      </c>
      <c r="DD44" s="36"/>
      <c r="DE44" s="36"/>
      <c r="DF44" s="36">
        <v>1.5</v>
      </c>
      <c r="DG44" s="34">
        <f t="shared" si="218"/>
        <v>0.18239495302435865</v>
      </c>
      <c r="DH44" s="36">
        <f t="shared" si="262"/>
        <v>99.3</v>
      </c>
      <c r="DI44" s="36"/>
      <c r="DJ44" s="36">
        <v>9</v>
      </c>
      <c r="DK44" s="36"/>
      <c r="DL44" s="36"/>
      <c r="DM44" s="36">
        <v>90.3</v>
      </c>
      <c r="DN44" s="34">
        <f t="shared" si="220"/>
        <v>3.551337026533101</v>
      </c>
      <c r="DO44" s="36">
        <f t="shared" si="263"/>
        <v>4.53</v>
      </c>
      <c r="DP44" s="36"/>
      <c r="DQ44" s="36">
        <v>2.2</v>
      </c>
      <c r="DR44" s="36"/>
      <c r="DS44" s="36"/>
      <c r="DT44" s="36">
        <v>2.33</v>
      </c>
      <c r="DU44" s="34">
        <f t="shared" si="222"/>
        <v>0.16200963474516564</v>
      </c>
      <c r="DV44" s="36">
        <f t="shared" si="264"/>
        <v>13.73</v>
      </c>
      <c r="DW44" s="36"/>
      <c r="DX44" s="36">
        <v>10.6</v>
      </c>
      <c r="DY44" s="36"/>
      <c r="DZ44" s="36"/>
      <c r="EA44" s="36">
        <v>3.13</v>
      </c>
      <c r="EB44" s="99">
        <f t="shared" si="224"/>
        <v>0.49103582451459693</v>
      </c>
      <c r="EC44" s="36">
        <f t="shared" si="265"/>
        <v>2270.33</v>
      </c>
      <c r="ED44" s="36"/>
      <c r="EE44" s="36">
        <v>2267.2</v>
      </c>
      <c r="EF44" s="36"/>
      <c r="EG44" s="36"/>
      <c r="EH44" s="36">
        <v>3.13</v>
      </c>
      <c r="EI44" s="99">
        <f t="shared" si="226"/>
        <v>81.1954379803514</v>
      </c>
      <c r="EJ44" s="36">
        <f t="shared" si="266"/>
        <v>2668.03</v>
      </c>
      <c r="EK44" s="36"/>
      <c r="EL44" s="36">
        <v>2641.5</v>
      </c>
      <c r="EM44" s="36"/>
      <c r="EN44" s="36"/>
      <c r="EO44" s="36">
        <v>26.53</v>
      </c>
      <c r="EP44" s="99">
        <f t="shared" si="228"/>
        <v>95.41866794462346</v>
      </c>
      <c r="EQ44" s="74">
        <f t="shared" si="247"/>
        <v>539.3</v>
      </c>
      <c r="ER44" s="36"/>
      <c r="ES44" s="36">
        <v>509.4</v>
      </c>
      <c r="ET44" s="36">
        <v>0</v>
      </c>
      <c r="EU44" s="36"/>
      <c r="EV44" s="36">
        <v>29.9</v>
      </c>
      <c r="EW44" s="36">
        <f t="shared" si="267"/>
        <v>0</v>
      </c>
      <c r="EX44" s="36"/>
      <c r="EY44" s="36">
        <v>0</v>
      </c>
      <c r="EZ44" s="36"/>
      <c r="FA44" s="36"/>
      <c r="FB44" s="36">
        <v>0</v>
      </c>
      <c r="FC44" s="99">
        <f t="shared" si="230"/>
        <v>0</v>
      </c>
      <c r="FD44" s="36">
        <f t="shared" si="268"/>
        <v>21.8</v>
      </c>
      <c r="FE44" s="36"/>
      <c r="FF44" s="36">
        <v>21.3</v>
      </c>
      <c r="FG44" s="36"/>
      <c r="FH44" s="36"/>
      <c r="FI44" s="36">
        <v>0.5</v>
      </c>
      <c r="FJ44" s="99">
        <f t="shared" si="232"/>
        <v>4.042277025774152</v>
      </c>
      <c r="FK44" s="36">
        <f t="shared" si="269"/>
        <v>486.3</v>
      </c>
      <c r="FL44" s="36"/>
      <c r="FM44" s="36">
        <v>486.3</v>
      </c>
      <c r="FN44" s="36"/>
      <c r="FO44" s="36"/>
      <c r="FP44" s="36">
        <v>0</v>
      </c>
      <c r="FQ44" s="99">
        <f t="shared" si="234"/>
        <v>90.17244576302616</v>
      </c>
      <c r="FR44" s="36">
        <f t="shared" si="270"/>
        <v>507.8</v>
      </c>
      <c r="FS44" s="36"/>
      <c r="FT44" s="36">
        <v>494</v>
      </c>
      <c r="FU44" s="36"/>
      <c r="FV44" s="36"/>
      <c r="FW44" s="36">
        <v>13.8</v>
      </c>
      <c r="FX44" s="99">
        <f t="shared" si="236"/>
        <v>94.159095123308</v>
      </c>
      <c r="FY44" s="146">
        <v>10</v>
      </c>
      <c r="FZ44" s="71">
        <f t="shared" si="248"/>
        <v>238</v>
      </c>
      <c r="GA44" s="36"/>
      <c r="GB44" s="36">
        <v>188.9</v>
      </c>
      <c r="GC44" s="36">
        <v>0</v>
      </c>
      <c r="GD44" s="36"/>
      <c r="GE44" s="36">
        <v>49.1</v>
      </c>
      <c r="GF44" s="26">
        <f>GH44+GI44+GJ44+GK44</f>
        <v>0</v>
      </c>
      <c r="GG44" s="36"/>
      <c r="GH44" s="36">
        <v>0</v>
      </c>
      <c r="GI44" s="36"/>
      <c r="GJ44" s="36"/>
      <c r="GK44" s="36">
        <v>0</v>
      </c>
      <c r="GL44" s="14">
        <f t="shared" si="274"/>
        <v>0</v>
      </c>
      <c r="GM44" s="26">
        <f>GO44+GP44+GQ44+GR44</f>
        <v>21.8</v>
      </c>
      <c r="GN44" s="36"/>
      <c r="GO44" s="36">
        <v>21.3</v>
      </c>
      <c r="GP44" s="36"/>
      <c r="GQ44" s="36"/>
      <c r="GR44" s="36">
        <v>0.5</v>
      </c>
      <c r="GS44" s="14">
        <f t="shared" si="275"/>
        <v>9.15966386554622</v>
      </c>
      <c r="GT44" s="26">
        <f>GV44+GW44+GX44+GY44</f>
        <v>486.3</v>
      </c>
      <c r="GU44" s="36"/>
      <c r="GV44" s="36">
        <v>486.3</v>
      </c>
      <c r="GW44" s="36"/>
      <c r="GX44" s="36"/>
      <c r="GY44" s="36">
        <v>0</v>
      </c>
      <c r="GZ44" s="14">
        <f t="shared" si="276"/>
        <v>204.32773109243695</v>
      </c>
      <c r="HA44" s="26">
        <f t="shared" si="271"/>
        <v>36</v>
      </c>
      <c r="HB44" s="36"/>
      <c r="HC44" s="36">
        <v>14.9</v>
      </c>
      <c r="HD44" s="36"/>
      <c r="HE44" s="36"/>
      <c r="HF44" s="36">
        <v>21.1</v>
      </c>
      <c r="HG44" s="14">
        <f t="shared" si="277"/>
        <v>15.126050420168067</v>
      </c>
      <c r="HH44" s="26">
        <f t="shared" si="272"/>
        <v>57</v>
      </c>
      <c r="HI44" s="36"/>
      <c r="HJ44" s="36">
        <v>35.4</v>
      </c>
      <c r="HK44" s="36"/>
      <c r="HL44" s="36"/>
      <c r="HM44" s="36">
        <v>21.6</v>
      </c>
      <c r="HN44" s="14">
        <f t="shared" si="242"/>
        <v>23.949579831932773</v>
      </c>
      <c r="HO44" s="26">
        <f t="shared" si="273"/>
        <v>98.3</v>
      </c>
      <c r="HP44" s="36"/>
      <c r="HQ44" s="36">
        <v>65.1</v>
      </c>
      <c r="HR44" s="36"/>
      <c r="HS44" s="36"/>
      <c r="HT44" s="36">
        <v>33.2</v>
      </c>
      <c r="HU44" s="14">
        <f t="shared" si="244"/>
        <v>41.30252100840336</v>
      </c>
    </row>
    <row r="45" spans="2:229" s="20" customFormat="1" ht="39" customHeight="1">
      <c r="B45" s="17">
        <v>23</v>
      </c>
      <c r="C45" s="17" t="s">
        <v>14</v>
      </c>
      <c r="D45" s="36">
        <f t="shared" si="249"/>
        <v>612</v>
      </c>
      <c r="E45" s="36"/>
      <c r="F45" s="36">
        <v>612</v>
      </c>
      <c r="G45" s="36"/>
      <c r="H45" s="36"/>
      <c r="I45" s="36"/>
      <c r="J45" s="36">
        <f t="shared" si="250"/>
        <v>177.9</v>
      </c>
      <c r="K45" s="36"/>
      <c r="L45" s="36">
        <v>177.9</v>
      </c>
      <c r="M45" s="36"/>
      <c r="N45" s="36"/>
      <c r="O45" s="36"/>
      <c r="P45" s="59">
        <f t="shared" si="196"/>
        <v>29.068627450980394</v>
      </c>
      <c r="Q45" s="36">
        <f t="shared" si="251"/>
        <v>386.3</v>
      </c>
      <c r="R45" s="36"/>
      <c r="S45" s="36">
        <v>386.3</v>
      </c>
      <c r="T45" s="36"/>
      <c r="U45" s="36"/>
      <c r="V45" s="36"/>
      <c r="W45" s="34">
        <f t="shared" si="198"/>
        <v>63.12091503267973</v>
      </c>
      <c r="X45" s="36">
        <f t="shared" si="252"/>
        <v>611.4</v>
      </c>
      <c r="Y45" s="36"/>
      <c r="Z45" s="36">
        <v>611.4</v>
      </c>
      <c r="AA45" s="36"/>
      <c r="AB45" s="36"/>
      <c r="AC45" s="36"/>
      <c r="AD45" s="70">
        <f t="shared" si="200"/>
        <v>99.90196078431373</v>
      </c>
      <c r="AE45" s="36">
        <f>AG45+AH45+AI45+AJ45</f>
        <v>660</v>
      </c>
      <c r="AF45" s="36"/>
      <c r="AG45" s="36">
        <v>660</v>
      </c>
      <c r="AH45" s="36"/>
      <c r="AI45" s="36"/>
      <c r="AJ45" s="36"/>
      <c r="AK45" s="36">
        <f t="shared" si="253"/>
        <v>177.9</v>
      </c>
      <c r="AL45" s="36"/>
      <c r="AM45" s="36">
        <v>177.9</v>
      </c>
      <c r="AN45" s="36"/>
      <c r="AO45" s="36"/>
      <c r="AP45" s="36"/>
      <c r="AQ45" s="59">
        <f t="shared" si="202"/>
        <v>26.954545454545453</v>
      </c>
      <c r="AR45" s="36">
        <f t="shared" si="254"/>
        <v>386.3</v>
      </c>
      <c r="AS45" s="36"/>
      <c r="AT45" s="36">
        <v>386.3</v>
      </c>
      <c r="AU45" s="36"/>
      <c r="AV45" s="36"/>
      <c r="AW45" s="36"/>
      <c r="AX45" s="34">
        <f t="shared" si="204"/>
        <v>58.53030303030303</v>
      </c>
      <c r="AY45" s="36">
        <f t="shared" si="255"/>
        <v>659.4</v>
      </c>
      <c r="AZ45" s="36"/>
      <c r="BA45" s="36">
        <v>659.4</v>
      </c>
      <c r="BB45" s="36"/>
      <c r="BC45" s="36"/>
      <c r="BD45" s="36"/>
      <c r="BE45" s="70">
        <f t="shared" si="206"/>
        <v>99.9090909090909</v>
      </c>
      <c r="BF45" s="26">
        <f t="shared" si="245"/>
        <v>813</v>
      </c>
      <c r="BG45" s="36"/>
      <c r="BH45" s="36">
        <v>157</v>
      </c>
      <c r="BI45" s="36"/>
      <c r="BJ45" s="36"/>
      <c r="BK45" s="36">
        <v>656</v>
      </c>
      <c r="BL45" s="36">
        <f t="shared" si="256"/>
        <v>68.2</v>
      </c>
      <c r="BM45" s="36"/>
      <c r="BN45" s="36">
        <v>46</v>
      </c>
      <c r="BO45" s="36"/>
      <c r="BP45" s="36"/>
      <c r="BQ45" s="36">
        <v>22.2</v>
      </c>
      <c r="BR45" s="34"/>
      <c r="BS45" s="36">
        <f t="shared" si="257"/>
        <v>68.2</v>
      </c>
      <c r="BT45" s="36"/>
      <c r="BU45" s="36">
        <v>46</v>
      </c>
      <c r="BV45" s="36"/>
      <c r="BW45" s="36"/>
      <c r="BX45" s="36">
        <v>22.2</v>
      </c>
      <c r="BY45" s="34">
        <f t="shared" si="210"/>
        <v>8.38868388683887</v>
      </c>
      <c r="BZ45" s="36">
        <f t="shared" si="258"/>
        <v>634.8</v>
      </c>
      <c r="CA45" s="36"/>
      <c r="CB45" s="36">
        <v>157</v>
      </c>
      <c r="CC45" s="36"/>
      <c r="CD45" s="36"/>
      <c r="CE45" s="36">
        <v>477.8</v>
      </c>
      <c r="CF45" s="35">
        <f t="shared" si="212"/>
        <v>78.08118081180811</v>
      </c>
      <c r="CG45" s="36">
        <f t="shared" si="259"/>
        <v>813</v>
      </c>
      <c r="CH45" s="36"/>
      <c r="CI45" s="36">
        <v>157</v>
      </c>
      <c r="CJ45" s="36"/>
      <c r="CK45" s="36"/>
      <c r="CL45" s="36">
        <v>656</v>
      </c>
      <c r="CM45" s="34">
        <f t="shared" si="214"/>
        <v>100</v>
      </c>
      <c r="CN45" s="36">
        <f t="shared" si="246"/>
        <v>779.9</v>
      </c>
      <c r="CO45" s="36"/>
      <c r="CP45" s="36">
        <v>182</v>
      </c>
      <c r="CQ45" s="36"/>
      <c r="CR45" s="36"/>
      <c r="CS45" s="36">
        <v>597.9</v>
      </c>
      <c r="CT45" s="36">
        <f t="shared" si="260"/>
        <v>68.2</v>
      </c>
      <c r="CU45" s="36"/>
      <c r="CV45" s="36">
        <v>46</v>
      </c>
      <c r="CW45" s="36"/>
      <c r="CX45" s="36"/>
      <c r="CY45" s="36">
        <v>22.2</v>
      </c>
      <c r="CZ45" s="34"/>
      <c r="DA45" s="36">
        <f t="shared" si="261"/>
        <v>68.2</v>
      </c>
      <c r="DB45" s="36"/>
      <c r="DC45" s="36">
        <v>46</v>
      </c>
      <c r="DD45" s="36"/>
      <c r="DE45" s="36"/>
      <c r="DF45" s="36">
        <v>22.2</v>
      </c>
      <c r="DG45" s="34">
        <f t="shared" si="218"/>
        <v>8.744710860366714</v>
      </c>
      <c r="DH45" s="36">
        <f t="shared" si="262"/>
        <v>634.8</v>
      </c>
      <c r="DI45" s="36"/>
      <c r="DJ45" s="36">
        <v>157</v>
      </c>
      <c r="DK45" s="36"/>
      <c r="DL45" s="36"/>
      <c r="DM45" s="36">
        <v>477.8</v>
      </c>
      <c r="DN45" s="34">
        <f t="shared" si="220"/>
        <v>81.3950506475189</v>
      </c>
      <c r="DO45" s="36">
        <f t="shared" si="263"/>
        <v>85.9</v>
      </c>
      <c r="DP45" s="36"/>
      <c r="DQ45" s="36">
        <v>0</v>
      </c>
      <c r="DR45" s="36"/>
      <c r="DS45" s="36"/>
      <c r="DT45" s="36">
        <v>85.9</v>
      </c>
      <c r="DU45" s="34">
        <f t="shared" si="222"/>
        <v>11.0142325939223</v>
      </c>
      <c r="DV45" s="36">
        <f t="shared" si="264"/>
        <v>386.8</v>
      </c>
      <c r="DW45" s="36"/>
      <c r="DX45" s="36">
        <v>0</v>
      </c>
      <c r="DY45" s="36">
        <v>182</v>
      </c>
      <c r="DZ45" s="36"/>
      <c r="EA45" s="36">
        <v>204.8</v>
      </c>
      <c r="EB45" s="99">
        <f t="shared" si="224"/>
        <v>49.59610206436723</v>
      </c>
      <c r="EC45" s="36">
        <f t="shared" si="265"/>
        <v>628.9</v>
      </c>
      <c r="ED45" s="36"/>
      <c r="EE45" s="36">
        <v>0</v>
      </c>
      <c r="EF45" s="36">
        <v>182</v>
      </c>
      <c r="EG45" s="36"/>
      <c r="EH45" s="36">
        <v>446.9</v>
      </c>
      <c r="EI45" s="99">
        <f t="shared" si="226"/>
        <v>80.63854340300038</v>
      </c>
      <c r="EJ45" s="36">
        <f t="shared" si="266"/>
        <v>779.9</v>
      </c>
      <c r="EK45" s="36"/>
      <c r="EL45" s="36">
        <v>182</v>
      </c>
      <c r="EM45" s="36"/>
      <c r="EN45" s="36"/>
      <c r="EO45" s="36">
        <v>597.9</v>
      </c>
      <c r="EP45" s="99">
        <f t="shared" si="228"/>
        <v>100</v>
      </c>
      <c r="EQ45" s="36">
        <f>ES45+ET45+EU45+EV45</f>
        <v>766.6</v>
      </c>
      <c r="ER45" s="36"/>
      <c r="ES45" s="36">
        <v>766.6</v>
      </c>
      <c r="ET45" s="36"/>
      <c r="EU45" s="36"/>
      <c r="EV45" s="36">
        <v>0</v>
      </c>
      <c r="EW45" s="36">
        <f t="shared" si="267"/>
        <v>177.5</v>
      </c>
      <c r="EX45" s="36"/>
      <c r="EY45" s="36">
        <v>177.5</v>
      </c>
      <c r="EZ45" s="36"/>
      <c r="FA45" s="36"/>
      <c r="FB45" s="36">
        <v>0</v>
      </c>
      <c r="FC45" s="99">
        <f t="shared" si="230"/>
        <v>23.154187320636577</v>
      </c>
      <c r="FD45" s="36">
        <f t="shared" si="268"/>
        <v>314.6</v>
      </c>
      <c r="FE45" s="36"/>
      <c r="FF45" s="36">
        <v>314.6</v>
      </c>
      <c r="FG45" s="36"/>
      <c r="FH45" s="36"/>
      <c r="FI45" s="36">
        <v>0</v>
      </c>
      <c r="FJ45" s="99">
        <f t="shared" si="232"/>
        <v>41.03835116097052</v>
      </c>
      <c r="FK45" s="36">
        <f t="shared" si="269"/>
        <v>699.6</v>
      </c>
      <c r="FL45" s="36"/>
      <c r="FM45" s="36">
        <v>699.6</v>
      </c>
      <c r="FN45" s="36"/>
      <c r="FO45" s="36"/>
      <c r="FP45" s="36">
        <v>0</v>
      </c>
      <c r="FQ45" s="99">
        <f t="shared" si="234"/>
        <v>91.26010957474563</v>
      </c>
      <c r="FR45" s="36">
        <f t="shared" si="270"/>
        <v>766.6</v>
      </c>
      <c r="FS45" s="36"/>
      <c r="FT45" s="36">
        <v>766.6</v>
      </c>
      <c r="FU45" s="36"/>
      <c r="FV45" s="36"/>
      <c r="FW45" s="36">
        <v>0</v>
      </c>
      <c r="FX45" s="99">
        <f t="shared" si="236"/>
        <v>100</v>
      </c>
      <c r="FY45" s="146">
        <v>0</v>
      </c>
      <c r="FZ45" s="26">
        <f>GB45+GC45+GD45+GE45</f>
        <v>842.65</v>
      </c>
      <c r="GA45" s="36"/>
      <c r="GB45" s="36">
        <v>842.65</v>
      </c>
      <c r="GC45" s="36"/>
      <c r="GD45" s="36"/>
      <c r="GE45" s="36">
        <v>0</v>
      </c>
      <c r="GF45" s="26">
        <f>GH45+GI45+GJ45+GK45</f>
        <v>177.5</v>
      </c>
      <c r="GG45" s="36"/>
      <c r="GH45" s="36">
        <v>177.5</v>
      </c>
      <c r="GI45" s="36"/>
      <c r="GJ45" s="36"/>
      <c r="GK45" s="36">
        <v>0</v>
      </c>
      <c r="GL45" s="14">
        <f t="shared" si="274"/>
        <v>21.064498902272593</v>
      </c>
      <c r="GM45" s="26">
        <f>GO45+GP45+GQ45+GR45</f>
        <v>314.6</v>
      </c>
      <c r="GN45" s="36"/>
      <c r="GO45" s="36">
        <v>314.6</v>
      </c>
      <c r="GP45" s="36"/>
      <c r="GQ45" s="36"/>
      <c r="GR45" s="36">
        <v>0</v>
      </c>
      <c r="GS45" s="14">
        <f t="shared" si="275"/>
        <v>37.334599181154694</v>
      </c>
      <c r="GT45" s="26">
        <f>GV45+GW45+GX45+GY45</f>
        <v>699.6</v>
      </c>
      <c r="GU45" s="36"/>
      <c r="GV45" s="36">
        <v>699.6</v>
      </c>
      <c r="GW45" s="36"/>
      <c r="GX45" s="36"/>
      <c r="GY45" s="36">
        <v>0</v>
      </c>
      <c r="GZ45" s="14">
        <f t="shared" si="276"/>
        <v>83.02379398326708</v>
      </c>
      <c r="HA45" s="26">
        <f t="shared" si="271"/>
        <v>143</v>
      </c>
      <c r="HB45" s="36"/>
      <c r="HC45" s="36">
        <v>143</v>
      </c>
      <c r="HD45" s="36"/>
      <c r="HE45" s="36"/>
      <c r="HF45" s="36">
        <v>0</v>
      </c>
      <c r="HG45" s="14">
        <f t="shared" si="277"/>
        <v>16.970272355070314</v>
      </c>
      <c r="HH45" s="26">
        <f t="shared" si="272"/>
        <v>535.6</v>
      </c>
      <c r="HI45" s="36"/>
      <c r="HJ45" s="36">
        <v>535.6</v>
      </c>
      <c r="HK45" s="36"/>
      <c r="HL45" s="36"/>
      <c r="HM45" s="36">
        <v>0</v>
      </c>
      <c r="HN45" s="14">
        <f t="shared" si="242"/>
        <v>63.561383729899724</v>
      </c>
      <c r="HO45" s="26">
        <f t="shared" si="273"/>
        <v>831.6</v>
      </c>
      <c r="HP45" s="36"/>
      <c r="HQ45" s="36">
        <v>831.6</v>
      </c>
      <c r="HR45" s="36"/>
      <c r="HS45" s="36"/>
      <c r="HT45" s="36">
        <v>0</v>
      </c>
      <c r="HU45" s="14">
        <f t="shared" si="244"/>
        <v>98.68866077256276</v>
      </c>
    </row>
    <row r="46" spans="2:229" s="56" customFormat="1" ht="54" customHeight="1">
      <c r="B46" s="17">
        <v>24</v>
      </c>
      <c r="C46" s="17" t="s">
        <v>27</v>
      </c>
      <c r="D46" s="36">
        <f t="shared" si="249"/>
        <v>348.5</v>
      </c>
      <c r="E46" s="36"/>
      <c r="F46" s="36"/>
      <c r="G46" s="36">
        <v>71.5</v>
      </c>
      <c r="H46" s="36"/>
      <c r="I46" s="36">
        <v>277</v>
      </c>
      <c r="J46" s="36">
        <f t="shared" si="250"/>
        <v>0</v>
      </c>
      <c r="K46" s="36"/>
      <c r="L46" s="36"/>
      <c r="M46" s="36">
        <v>0</v>
      </c>
      <c r="N46" s="36"/>
      <c r="O46" s="36"/>
      <c r="P46" s="59">
        <f t="shared" si="196"/>
        <v>0</v>
      </c>
      <c r="Q46" s="36">
        <f t="shared" si="251"/>
        <v>312.1</v>
      </c>
      <c r="R46" s="36"/>
      <c r="S46" s="36"/>
      <c r="T46" s="36">
        <v>312.1</v>
      </c>
      <c r="U46" s="36"/>
      <c r="V46" s="36"/>
      <c r="W46" s="34">
        <f t="shared" si="198"/>
        <v>89.55523672883788</v>
      </c>
      <c r="X46" s="36">
        <f t="shared" si="252"/>
        <v>338.1</v>
      </c>
      <c r="Y46" s="36"/>
      <c r="Z46" s="36"/>
      <c r="AA46" s="36">
        <v>338.1</v>
      </c>
      <c r="AB46" s="36"/>
      <c r="AC46" s="36"/>
      <c r="AD46" s="34">
        <f t="shared" si="200"/>
        <v>97.01578192252511</v>
      </c>
      <c r="AE46" s="36">
        <v>435</v>
      </c>
      <c r="AF46" s="36"/>
      <c r="AG46" s="36"/>
      <c r="AH46" s="36">
        <v>71.5</v>
      </c>
      <c r="AI46" s="36"/>
      <c r="AJ46" s="36">
        <v>277</v>
      </c>
      <c r="AK46" s="36">
        <f t="shared" si="253"/>
        <v>0</v>
      </c>
      <c r="AL46" s="36"/>
      <c r="AM46" s="36"/>
      <c r="AN46" s="36">
        <v>0</v>
      </c>
      <c r="AO46" s="36"/>
      <c r="AP46" s="36"/>
      <c r="AQ46" s="59">
        <f t="shared" si="202"/>
        <v>0</v>
      </c>
      <c r="AR46" s="36">
        <f t="shared" si="254"/>
        <v>312.1</v>
      </c>
      <c r="AS46" s="36"/>
      <c r="AT46" s="36"/>
      <c r="AU46" s="36">
        <v>312.1</v>
      </c>
      <c r="AV46" s="36"/>
      <c r="AW46" s="36"/>
      <c r="AX46" s="34">
        <f t="shared" si="204"/>
        <v>71.74712643678161</v>
      </c>
      <c r="AY46" s="36">
        <f t="shared" si="255"/>
        <v>434.6</v>
      </c>
      <c r="AZ46" s="36"/>
      <c r="BA46" s="36"/>
      <c r="BB46" s="36">
        <v>420.6</v>
      </c>
      <c r="BC46" s="36"/>
      <c r="BD46" s="36">
        <v>14</v>
      </c>
      <c r="BE46" s="34">
        <f t="shared" si="206"/>
        <v>99.9080459770115</v>
      </c>
      <c r="BF46" s="26">
        <f t="shared" si="245"/>
        <v>455.3</v>
      </c>
      <c r="BG46" s="36"/>
      <c r="BH46" s="36"/>
      <c r="BI46" s="36">
        <v>365.3</v>
      </c>
      <c r="BJ46" s="36"/>
      <c r="BK46" s="36">
        <v>90</v>
      </c>
      <c r="BL46" s="26">
        <f t="shared" si="256"/>
        <v>27</v>
      </c>
      <c r="BM46" s="36"/>
      <c r="BN46" s="36"/>
      <c r="BO46" s="36"/>
      <c r="BP46" s="36"/>
      <c r="BQ46" s="36">
        <v>27</v>
      </c>
      <c r="BR46" s="34">
        <f t="shared" si="208"/>
        <v>5.930155941137711</v>
      </c>
      <c r="BS46" s="26">
        <f t="shared" si="257"/>
        <v>37.4</v>
      </c>
      <c r="BT46" s="36"/>
      <c r="BU46" s="36"/>
      <c r="BV46" s="36">
        <v>10.4</v>
      </c>
      <c r="BW46" s="36"/>
      <c r="BX46" s="36">
        <v>27</v>
      </c>
      <c r="BY46" s="35">
        <f t="shared" si="210"/>
        <v>8.214364155501865</v>
      </c>
      <c r="BZ46" s="26">
        <f t="shared" si="258"/>
        <v>220.4</v>
      </c>
      <c r="CA46" s="36"/>
      <c r="CB46" s="36"/>
      <c r="CC46" s="36">
        <v>193.4</v>
      </c>
      <c r="CD46" s="36"/>
      <c r="CE46" s="36">
        <v>27</v>
      </c>
      <c r="CF46" s="35">
        <f t="shared" si="212"/>
        <v>48.40764331210191</v>
      </c>
      <c r="CG46" s="36">
        <f t="shared" si="259"/>
        <v>354.3</v>
      </c>
      <c r="CH46" s="36"/>
      <c r="CI46" s="36"/>
      <c r="CJ46" s="36">
        <v>327.2</v>
      </c>
      <c r="CK46" s="36"/>
      <c r="CL46" s="36">
        <v>27.1</v>
      </c>
      <c r="CM46" s="34">
        <f t="shared" si="214"/>
        <v>77.81682407204042</v>
      </c>
      <c r="CN46" s="36">
        <f t="shared" si="246"/>
        <v>365.4</v>
      </c>
      <c r="CO46" s="36"/>
      <c r="CP46" s="36"/>
      <c r="CQ46" s="36">
        <v>300.4</v>
      </c>
      <c r="CR46" s="36"/>
      <c r="CS46" s="36">
        <v>65</v>
      </c>
      <c r="CT46" s="36">
        <f t="shared" si="260"/>
        <v>27</v>
      </c>
      <c r="CU46" s="36"/>
      <c r="CV46" s="36"/>
      <c r="CW46" s="36"/>
      <c r="CX46" s="36"/>
      <c r="CY46" s="36">
        <v>27</v>
      </c>
      <c r="CZ46" s="34">
        <f>CT46/CN46*100</f>
        <v>7.389162561576355</v>
      </c>
      <c r="DA46" s="36">
        <f t="shared" si="261"/>
        <v>37.4</v>
      </c>
      <c r="DB46" s="36"/>
      <c r="DC46" s="36"/>
      <c r="DD46" s="36">
        <v>10.4</v>
      </c>
      <c r="DE46" s="36"/>
      <c r="DF46" s="36">
        <v>27</v>
      </c>
      <c r="DG46" s="34">
        <f t="shared" si="218"/>
        <v>10.23535851122058</v>
      </c>
      <c r="DH46" s="36">
        <f t="shared" si="262"/>
        <v>220.4</v>
      </c>
      <c r="DI46" s="36"/>
      <c r="DJ46" s="36"/>
      <c r="DK46" s="36">
        <v>193.4</v>
      </c>
      <c r="DL46" s="36"/>
      <c r="DM46" s="36">
        <v>27</v>
      </c>
      <c r="DN46" s="34">
        <f t="shared" si="220"/>
        <v>60.31746031746032</v>
      </c>
      <c r="DO46" s="36">
        <f t="shared" si="263"/>
        <v>5.52</v>
      </c>
      <c r="DP46" s="36"/>
      <c r="DQ46" s="36"/>
      <c r="DR46" s="36">
        <v>5.52</v>
      </c>
      <c r="DS46" s="36"/>
      <c r="DT46" s="36">
        <v>0</v>
      </c>
      <c r="DU46" s="34">
        <f t="shared" si="222"/>
        <v>1.5106732348111658</v>
      </c>
      <c r="DV46" s="36">
        <f t="shared" si="264"/>
        <v>35.45</v>
      </c>
      <c r="DW46" s="36"/>
      <c r="DX46" s="36"/>
      <c r="DY46" s="36">
        <v>30.57</v>
      </c>
      <c r="DZ46" s="36"/>
      <c r="EA46" s="36">
        <v>4.88</v>
      </c>
      <c r="EB46" s="99">
        <f t="shared" si="224"/>
        <v>9.70169677066229</v>
      </c>
      <c r="EC46" s="36">
        <f t="shared" si="265"/>
        <v>96.33999999999999</v>
      </c>
      <c r="ED46" s="36"/>
      <c r="EE46" s="36"/>
      <c r="EF46" s="36">
        <v>91.46</v>
      </c>
      <c r="EG46" s="36"/>
      <c r="EH46" s="36">
        <v>4.88</v>
      </c>
      <c r="EI46" s="99">
        <f t="shared" si="226"/>
        <v>26.365626710454293</v>
      </c>
      <c r="EJ46" s="36">
        <f t="shared" si="266"/>
        <v>119.46</v>
      </c>
      <c r="EK46" s="36"/>
      <c r="EL46" s="36"/>
      <c r="EM46" s="36">
        <v>108.19</v>
      </c>
      <c r="EN46" s="36"/>
      <c r="EO46" s="36">
        <v>11.27</v>
      </c>
      <c r="EP46" s="99">
        <f t="shared" si="228"/>
        <v>32.692939244663386</v>
      </c>
      <c r="EQ46" s="36">
        <f>ES46+ET46+EU46+EV46</f>
        <v>726.21</v>
      </c>
      <c r="ER46" s="36"/>
      <c r="ES46" s="36"/>
      <c r="ET46" s="36">
        <v>704.21</v>
      </c>
      <c r="EU46" s="36"/>
      <c r="EV46" s="36">
        <v>22</v>
      </c>
      <c r="EW46" s="36">
        <f t="shared" si="267"/>
        <v>5.52</v>
      </c>
      <c r="EX46" s="36"/>
      <c r="EY46" s="36"/>
      <c r="EZ46" s="36">
        <v>5.52</v>
      </c>
      <c r="FA46" s="36"/>
      <c r="FB46" s="36">
        <v>0</v>
      </c>
      <c r="FC46" s="99">
        <f t="shared" si="230"/>
        <v>0.7601107117775849</v>
      </c>
      <c r="FD46" s="36">
        <f t="shared" si="268"/>
        <v>130.3</v>
      </c>
      <c r="FE46" s="36"/>
      <c r="FF46" s="36"/>
      <c r="FG46" s="36">
        <v>130.3</v>
      </c>
      <c r="FH46" s="36"/>
      <c r="FI46" s="36">
        <v>0</v>
      </c>
      <c r="FJ46" s="99">
        <f t="shared" si="232"/>
        <v>17.942468431996257</v>
      </c>
      <c r="FK46" s="36">
        <f t="shared" si="269"/>
        <v>529.9</v>
      </c>
      <c r="FL46" s="36"/>
      <c r="FM46" s="36"/>
      <c r="FN46" s="36">
        <v>525.5</v>
      </c>
      <c r="FO46" s="36"/>
      <c r="FP46" s="36">
        <v>4.4</v>
      </c>
      <c r="FQ46" s="99">
        <f t="shared" si="234"/>
        <v>72.96787430633012</v>
      </c>
      <c r="FR46" s="36">
        <f t="shared" si="270"/>
        <v>726.2099999999999</v>
      </c>
      <c r="FS46" s="36"/>
      <c r="FT46" s="36"/>
      <c r="FU46" s="36">
        <v>705.81</v>
      </c>
      <c r="FV46" s="36"/>
      <c r="FW46" s="36">
        <v>20.4</v>
      </c>
      <c r="FX46" s="99">
        <f t="shared" si="236"/>
        <v>99.99999999999999</v>
      </c>
      <c r="FY46" s="146">
        <v>0</v>
      </c>
      <c r="FZ46" s="26">
        <f>GB46+GC46+GD46+GE46</f>
        <v>270.9</v>
      </c>
      <c r="GA46" s="36"/>
      <c r="GB46" s="36"/>
      <c r="GC46" s="36">
        <v>270.9</v>
      </c>
      <c r="GD46" s="36"/>
      <c r="GE46" s="36">
        <v>0</v>
      </c>
      <c r="GF46" s="26">
        <f>GH46+GI46+GJ46+GK46</f>
        <v>5.52</v>
      </c>
      <c r="GG46" s="36"/>
      <c r="GH46" s="36"/>
      <c r="GI46" s="36">
        <v>5.52</v>
      </c>
      <c r="GJ46" s="36"/>
      <c r="GK46" s="36">
        <v>0</v>
      </c>
      <c r="GL46" s="14">
        <f t="shared" si="274"/>
        <v>2.0376522702104096</v>
      </c>
      <c r="GM46" s="26">
        <f>GO46+GP46+GQ46+GR46</f>
        <v>130.3</v>
      </c>
      <c r="GN46" s="36"/>
      <c r="GO46" s="36"/>
      <c r="GP46" s="36">
        <v>130.3</v>
      </c>
      <c r="GQ46" s="36"/>
      <c r="GR46" s="36">
        <v>0</v>
      </c>
      <c r="GS46" s="14">
        <f t="shared" si="275"/>
        <v>48.098929494278345</v>
      </c>
      <c r="GT46" s="26">
        <f>GV46+GW46+GX46+GY46</f>
        <v>529.9</v>
      </c>
      <c r="GU46" s="36"/>
      <c r="GV46" s="36"/>
      <c r="GW46" s="36">
        <v>525.5</v>
      </c>
      <c r="GX46" s="36"/>
      <c r="GY46" s="36">
        <v>4.4</v>
      </c>
      <c r="GZ46" s="14">
        <f t="shared" si="276"/>
        <v>195.60723514211887</v>
      </c>
      <c r="HA46" s="26">
        <f t="shared" si="271"/>
        <v>7.1</v>
      </c>
      <c r="HB46" s="36"/>
      <c r="HC46" s="36"/>
      <c r="HD46" s="36">
        <v>7.1</v>
      </c>
      <c r="HE46" s="36"/>
      <c r="HF46" s="36">
        <v>0</v>
      </c>
      <c r="HG46" s="14">
        <f t="shared" si="277"/>
        <v>2.620893318567737</v>
      </c>
      <c r="HH46" s="26">
        <f t="shared" si="272"/>
        <v>29.2</v>
      </c>
      <c r="HI46" s="36"/>
      <c r="HJ46" s="36"/>
      <c r="HK46" s="36">
        <v>29.2</v>
      </c>
      <c r="HL46" s="36"/>
      <c r="HM46" s="36">
        <v>0</v>
      </c>
      <c r="HN46" s="14">
        <f t="shared" si="242"/>
        <v>10.77888519748985</v>
      </c>
      <c r="HO46" s="26">
        <f t="shared" si="273"/>
        <v>85</v>
      </c>
      <c r="HP46" s="36"/>
      <c r="HQ46" s="36"/>
      <c r="HR46" s="36">
        <v>85</v>
      </c>
      <c r="HS46" s="36"/>
      <c r="HT46" s="36">
        <v>0</v>
      </c>
      <c r="HU46" s="14">
        <f t="shared" si="244"/>
        <v>31.376891842008124</v>
      </c>
    </row>
    <row r="47" spans="2:229" s="56" customFormat="1" ht="66.75" customHeight="1" hidden="1">
      <c r="B47" s="58" t="s">
        <v>64</v>
      </c>
      <c r="C47" s="17" t="s">
        <v>61</v>
      </c>
      <c r="D47" s="26"/>
      <c r="E47" s="36"/>
      <c r="F47" s="36"/>
      <c r="G47" s="36"/>
      <c r="H47" s="36"/>
      <c r="I47" s="36"/>
      <c r="J47" s="26"/>
      <c r="K47" s="36"/>
      <c r="L47" s="36"/>
      <c r="M47" s="36"/>
      <c r="N47" s="36"/>
      <c r="O47" s="36"/>
      <c r="P47" s="64"/>
      <c r="Q47" s="26"/>
      <c r="R47" s="36"/>
      <c r="S47" s="36"/>
      <c r="T47" s="36"/>
      <c r="U47" s="36"/>
      <c r="V47" s="36"/>
      <c r="W47" s="35"/>
      <c r="X47" s="26"/>
      <c r="Y47" s="36"/>
      <c r="Z47" s="36"/>
      <c r="AA47" s="36"/>
      <c r="AB47" s="36"/>
      <c r="AC47" s="36"/>
      <c r="AD47" s="35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59"/>
      <c r="AR47" s="36"/>
      <c r="AS47" s="36"/>
      <c r="AT47" s="36"/>
      <c r="AU47" s="36"/>
      <c r="AV47" s="36"/>
      <c r="AW47" s="36"/>
      <c r="AX47" s="34"/>
      <c r="AY47" s="36"/>
      <c r="AZ47" s="36"/>
      <c r="BA47" s="36"/>
      <c r="BB47" s="36"/>
      <c r="BC47" s="36"/>
      <c r="BD47" s="36"/>
      <c r="BE47" s="34"/>
      <c r="BF47" s="26">
        <f t="shared" si="245"/>
        <v>0</v>
      </c>
      <c r="BG47" s="36"/>
      <c r="BH47" s="36"/>
      <c r="BI47" s="36">
        <v>0</v>
      </c>
      <c r="BJ47" s="36"/>
      <c r="BK47" s="36"/>
      <c r="BL47" s="26"/>
      <c r="BM47" s="36"/>
      <c r="BN47" s="36"/>
      <c r="BO47" s="36"/>
      <c r="BP47" s="36"/>
      <c r="BQ47" s="36"/>
      <c r="BR47" s="35">
        <v>0</v>
      </c>
      <c r="BS47" s="26"/>
      <c r="BT47" s="36"/>
      <c r="BU47" s="36"/>
      <c r="BV47" s="36"/>
      <c r="BW47" s="36"/>
      <c r="BX47" s="36"/>
      <c r="BY47" s="35" t="e">
        <f t="shared" si="210"/>
        <v>#DIV/0!</v>
      </c>
      <c r="BZ47" s="26"/>
      <c r="CA47" s="36"/>
      <c r="CB47" s="36"/>
      <c r="CC47" s="36"/>
      <c r="CD47" s="36"/>
      <c r="CE47" s="36"/>
      <c r="CF47" s="35" t="e">
        <f t="shared" si="212"/>
        <v>#DIV/0!</v>
      </c>
      <c r="CG47" s="36"/>
      <c r="CH47" s="36"/>
      <c r="CI47" s="36"/>
      <c r="CJ47" s="36"/>
      <c r="CK47" s="36"/>
      <c r="CL47" s="36"/>
      <c r="CM47" s="34" t="e">
        <f t="shared" si="214"/>
        <v>#DIV/0!</v>
      </c>
      <c r="CN47" s="36">
        <f t="shared" si="246"/>
        <v>0</v>
      </c>
      <c r="CO47" s="36"/>
      <c r="CP47" s="36"/>
      <c r="CQ47" s="36">
        <v>0</v>
      </c>
      <c r="CR47" s="36"/>
      <c r="CS47" s="36"/>
      <c r="CT47" s="36"/>
      <c r="CU47" s="36"/>
      <c r="CV47" s="36"/>
      <c r="CW47" s="36"/>
      <c r="CX47" s="36"/>
      <c r="CY47" s="36"/>
      <c r="CZ47" s="34">
        <v>0</v>
      </c>
      <c r="DA47" s="36"/>
      <c r="DB47" s="36"/>
      <c r="DC47" s="36"/>
      <c r="DD47" s="36"/>
      <c r="DE47" s="36"/>
      <c r="DF47" s="36"/>
      <c r="DG47" s="34" t="e">
        <f t="shared" si="218"/>
        <v>#DIV/0!</v>
      </c>
      <c r="DH47" s="36"/>
      <c r="DI47" s="36"/>
      <c r="DJ47" s="36"/>
      <c r="DK47" s="36"/>
      <c r="DL47" s="36"/>
      <c r="DM47" s="36"/>
      <c r="DN47" s="34" t="e">
        <f t="shared" si="220"/>
        <v>#DIV/0!</v>
      </c>
      <c r="DO47" s="36"/>
      <c r="DP47" s="36"/>
      <c r="DQ47" s="36"/>
      <c r="DR47" s="36"/>
      <c r="DS47" s="36"/>
      <c r="DT47" s="36"/>
      <c r="DU47" s="34" t="e">
        <f t="shared" si="222"/>
        <v>#DIV/0!</v>
      </c>
      <c r="DV47" s="36"/>
      <c r="DW47" s="36"/>
      <c r="DX47" s="36"/>
      <c r="DY47" s="36"/>
      <c r="DZ47" s="36"/>
      <c r="EA47" s="36"/>
      <c r="EB47" s="99" t="e">
        <f t="shared" si="224"/>
        <v>#DIV/0!</v>
      </c>
      <c r="EC47" s="36"/>
      <c r="ED47" s="36"/>
      <c r="EE47" s="36"/>
      <c r="EF47" s="36"/>
      <c r="EG47" s="36"/>
      <c r="EH47" s="36"/>
      <c r="EI47" s="99" t="e">
        <f t="shared" si="226"/>
        <v>#DIV/0!</v>
      </c>
      <c r="EJ47" s="36"/>
      <c r="EK47" s="36"/>
      <c r="EL47" s="36"/>
      <c r="EM47" s="36"/>
      <c r="EN47" s="36"/>
      <c r="EO47" s="36"/>
      <c r="EP47" s="99" t="e">
        <f t="shared" si="228"/>
        <v>#DIV/0!</v>
      </c>
      <c r="EQ47" s="36">
        <f t="shared" si="247"/>
        <v>0</v>
      </c>
      <c r="ER47" s="36"/>
      <c r="ES47" s="36"/>
      <c r="ET47" s="36">
        <v>0</v>
      </c>
      <c r="EU47" s="36"/>
      <c r="EV47" s="36"/>
      <c r="EW47" s="36"/>
      <c r="EX47" s="36"/>
      <c r="EY47" s="36"/>
      <c r="EZ47" s="36"/>
      <c r="FA47" s="36"/>
      <c r="FB47" s="36"/>
      <c r="FC47" s="99" t="e">
        <f t="shared" si="230"/>
        <v>#DIV/0!</v>
      </c>
      <c r="FD47" s="36"/>
      <c r="FE47" s="36"/>
      <c r="FF47" s="36"/>
      <c r="FG47" s="36"/>
      <c r="FH47" s="36"/>
      <c r="FI47" s="36"/>
      <c r="FJ47" s="99" t="e">
        <f t="shared" si="232"/>
        <v>#DIV/0!</v>
      </c>
      <c r="FK47" s="36"/>
      <c r="FL47" s="36"/>
      <c r="FM47" s="36"/>
      <c r="FN47" s="36"/>
      <c r="FO47" s="36"/>
      <c r="FP47" s="36"/>
      <c r="FQ47" s="99" t="e">
        <f t="shared" si="234"/>
        <v>#DIV/0!</v>
      </c>
      <c r="FR47" s="36"/>
      <c r="FS47" s="36"/>
      <c r="FT47" s="36"/>
      <c r="FU47" s="36"/>
      <c r="FV47" s="36"/>
      <c r="FW47" s="36"/>
      <c r="FX47" s="99" t="e">
        <f t="shared" si="236"/>
        <v>#DIV/0!</v>
      </c>
      <c r="FY47" s="146"/>
      <c r="FZ47" s="26">
        <f>GB47+GC47+GD47+GE47</f>
        <v>0</v>
      </c>
      <c r="GA47" s="36"/>
      <c r="GB47" s="36"/>
      <c r="GC47" s="36">
        <v>0</v>
      </c>
      <c r="GD47" s="36"/>
      <c r="GE47" s="36"/>
      <c r="GF47" s="26"/>
      <c r="GG47" s="36"/>
      <c r="GH47" s="36"/>
      <c r="GI47" s="36"/>
      <c r="GJ47" s="36"/>
      <c r="GK47" s="36"/>
      <c r="GL47" s="14" t="e">
        <f t="shared" si="274"/>
        <v>#DIV/0!</v>
      </c>
      <c r="GM47" s="26"/>
      <c r="GN47" s="36"/>
      <c r="GO47" s="36"/>
      <c r="GP47" s="36"/>
      <c r="GQ47" s="36"/>
      <c r="GR47" s="36"/>
      <c r="GS47" s="14" t="e">
        <f t="shared" si="275"/>
        <v>#DIV/0!</v>
      </c>
      <c r="GT47" s="26"/>
      <c r="GU47" s="36"/>
      <c r="GV47" s="36"/>
      <c r="GW47" s="36"/>
      <c r="GX47" s="36"/>
      <c r="GY47" s="36"/>
      <c r="GZ47" s="14" t="e">
        <f t="shared" si="276"/>
        <v>#DIV/0!</v>
      </c>
      <c r="HA47" s="26"/>
      <c r="HB47" s="36"/>
      <c r="HC47" s="36"/>
      <c r="HD47" s="36"/>
      <c r="HE47" s="36"/>
      <c r="HF47" s="36"/>
      <c r="HG47" s="14" t="e">
        <f t="shared" si="277"/>
        <v>#DIV/0!</v>
      </c>
      <c r="HH47" s="26"/>
      <c r="HI47" s="36"/>
      <c r="HJ47" s="36"/>
      <c r="HK47" s="36"/>
      <c r="HL47" s="36"/>
      <c r="HM47" s="36"/>
      <c r="HN47" s="14" t="e">
        <f t="shared" si="242"/>
        <v>#DIV/0!</v>
      </c>
      <c r="HO47" s="26"/>
      <c r="HP47" s="36"/>
      <c r="HQ47" s="36"/>
      <c r="HR47" s="36"/>
      <c r="HS47" s="36"/>
      <c r="HT47" s="36"/>
      <c r="HU47" s="14" t="e">
        <f t="shared" si="244"/>
        <v>#DIV/0!</v>
      </c>
    </row>
    <row r="48" spans="2:229" s="20" customFormat="1" ht="49.5" customHeight="1">
      <c r="B48" s="12">
        <v>25</v>
      </c>
      <c r="C48" s="12" t="s">
        <v>34</v>
      </c>
      <c r="D48" s="36">
        <f t="shared" si="249"/>
        <v>30.3</v>
      </c>
      <c r="E48" s="36"/>
      <c r="F48" s="36"/>
      <c r="G48" s="36">
        <v>30.3</v>
      </c>
      <c r="H48" s="36"/>
      <c r="I48" s="36"/>
      <c r="J48" s="36">
        <f t="shared" si="250"/>
        <v>22</v>
      </c>
      <c r="K48" s="36"/>
      <c r="L48" s="36"/>
      <c r="M48" s="36">
        <v>22</v>
      </c>
      <c r="N48" s="36"/>
      <c r="O48" s="36"/>
      <c r="P48" s="59">
        <f t="shared" si="196"/>
        <v>72.60726072607261</v>
      </c>
      <c r="Q48" s="36">
        <f t="shared" si="251"/>
        <v>24.4</v>
      </c>
      <c r="R48" s="36"/>
      <c r="S48" s="36"/>
      <c r="T48" s="36">
        <v>24.4</v>
      </c>
      <c r="U48" s="36"/>
      <c r="V48" s="36"/>
      <c r="W48" s="34">
        <f t="shared" si="198"/>
        <v>80.52805280528052</v>
      </c>
      <c r="X48" s="36">
        <f t="shared" si="252"/>
        <v>30.3</v>
      </c>
      <c r="Y48" s="36"/>
      <c r="Z48" s="36"/>
      <c r="AA48" s="36">
        <v>30.3</v>
      </c>
      <c r="AB48" s="36"/>
      <c r="AC48" s="36"/>
      <c r="AD48" s="34">
        <f t="shared" si="200"/>
        <v>100</v>
      </c>
      <c r="AE48" s="36">
        <f>AG48+AH48+AI48+AJ48</f>
        <v>30.3</v>
      </c>
      <c r="AF48" s="36"/>
      <c r="AG48" s="36"/>
      <c r="AH48" s="36">
        <v>30.3</v>
      </c>
      <c r="AI48" s="36"/>
      <c r="AJ48" s="36"/>
      <c r="AK48" s="36">
        <f t="shared" si="253"/>
        <v>22</v>
      </c>
      <c r="AL48" s="36"/>
      <c r="AM48" s="36"/>
      <c r="AN48" s="36">
        <v>22</v>
      </c>
      <c r="AO48" s="36"/>
      <c r="AP48" s="36"/>
      <c r="AQ48" s="59">
        <f t="shared" si="202"/>
        <v>72.60726072607261</v>
      </c>
      <c r="AR48" s="36">
        <f t="shared" si="254"/>
        <v>24.4</v>
      </c>
      <c r="AS48" s="36"/>
      <c r="AT48" s="36"/>
      <c r="AU48" s="36">
        <v>24.4</v>
      </c>
      <c r="AV48" s="36"/>
      <c r="AW48" s="36"/>
      <c r="AX48" s="34">
        <f t="shared" si="204"/>
        <v>80.52805280528052</v>
      </c>
      <c r="AY48" s="36">
        <f t="shared" si="255"/>
        <v>30.3</v>
      </c>
      <c r="AZ48" s="36"/>
      <c r="BA48" s="36"/>
      <c r="BB48" s="36">
        <v>30.3</v>
      </c>
      <c r="BC48" s="36"/>
      <c r="BD48" s="36"/>
      <c r="BE48" s="34">
        <f t="shared" si="206"/>
        <v>100</v>
      </c>
      <c r="BF48" s="26">
        <f t="shared" si="245"/>
        <v>105.85</v>
      </c>
      <c r="BG48" s="36"/>
      <c r="BH48" s="36"/>
      <c r="BI48" s="36">
        <v>105.85</v>
      </c>
      <c r="BJ48" s="36"/>
      <c r="BK48" s="36"/>
      <c r="BL48" s="36">
        <f>BN48+BO48+BP48+BQ48</f>
        <v>20</v>
      </c>
      <c r="BM48" s="36"/>
      <c r="BN48" s="36"/>
      <c r="BO48" s="36">
        <v>20</v>
      </c>
      <c r="BP48" s="36"/>
      <c r="BQ48" s="36"/>
      <c r="BR48" s="34">
        <f t="shared" si="208"/>
        <v>18.894662257912138</v>
      </c>
      <c r="BS48" s="36">
        <f>BU48+BV48+BW48+BX48</f>
        <v>20.8</v>
      </c>
      <c r="BT48" s="36"/>
      <c r="BU48" s="36"/>
      <c r="BV48" s="36">
        <v>20.8</v>
      </c>
      <c r="BW48" s="36"/>
      <c r="BX48" s="36"/>
      <c r="BY48" s="34">
        <f t="shared" si="210"/>
        <v>19.650448748228627</v>
      </c>
      <c r="BZ48" s="36">
        <f>CB48+CC48+CD48+CE48</f>
        <v>20.8</v>
      </c>
      <c r="CA48" s="36"/>
      <c r="CB48" s="36"/>
      <c r="CC48" s="36">
        <v>20.8</v>
      </c>
      <c r="CD48" s="36"/>
      <c r="CE48" s="36"/>
      <c r="CF48" s="35">
        <f t="shared" si="212"/>
        <v>19.650448748228627</v>
      </c>
      <c r="CG48" s="36">
        <f>CI48+CJ48+CK48+CL48</f>
        <v>105.85</v>
      </c>
      <c r="CH48" s="36"/>
      <c r="CI48" s="36"/>
      <c r="CJ48" s="36">
        <v>105.85</v>
      </c>
      <c r="CK48" s="36"/>
      <c r="CL48" s="36"/>
      <c r="CM48" s="34">
        <f t="shared" si="214"/>
        <v>100</v>
      </c>
      <c r="CN48" s="36">
        <f t="shared" si="246"/>
        <v>470.2</v>
      </c>
      <c r="CO48" s="36"/>
      <c r="CP48" s="36"/>
      <c r="CQ48" s="36">
        <f>90+380.2</f>
        <v>470.2</v>
      </c>
      <c r="CR48" s="36"/>
      <c r="CS48" s="36"/>
      <c r="CT48" s="36">
        <f>CV48+CW48+CX48+CY48</f>
        <v>20</v>
      </c>
      <c r="CU48" s="36"/>
      <c r="CV48" s="36"/>
      <c r="CW48" s="36">
        <v>20</v>
      </c>
      <c r="CX48" s="36"/>
      <c r="CY48" s="36"/>
      <c r="CZ48" s="34">
        <f>CT48/CN48*100</f>
        <v>4.253509145044662</v>
      </c>
      <c r="DA48" s="36">
        <f>DC48+DD48+DE48+DF48</f>
        <v>20.8</v>
      </c>
      <c r="DB48" s="36"/>
      <c r="DC48" s="36"/>
      <c r="DD48" s="36">
        <v>20.8</v>
      </c>
      <c r="DE48" s="36"/>
      <c r="DF48" s="36"/>
      <c r="DG48" s="34">
        <f t="shared" si="218"/>
        <v>4.423649510846449</v>
      </c>
      <c r="DH48" s="36">
        <f>DJ48+DK48+DL48+DM48</f>
        <v>20.8</v>
      </c>
      <c r="DI48" s="36"/>
      <c r="DJ48" s="36"/>
      <c r="DK48" s="36">
        <v>20.8</v>
      </c>
      <c r="DL48" s="36"/>
      <c r="DM48" s="36"/>
      <c r="DN48" s="34">
        <f t="shared" si="220"/>
        <v>4.423649510846449</v>
      </c>
      <c r="DO48" s="36">
        <f>DQ48+DR48+DS48+DT48</f>
        <v>2.8</v>
      </c>
      <c r="DP48" s="36"/>
      <c r="DQ48" s="36"/>
      <c r="DR48" s="36">
        <v>2.8</v>
      </c>
      <c r="DS48" s="36"/>
      <c r="DT48" s="36"/>
      <c r="DU48" s="34">
        <f t="shared" si="222"/>
        <v>0.5954912803062526</v>
      </c>
      <c r="DV48" s="36">
        <f>DX48+DY48+DZ48+EA48</f>
        <v>6.3</v>
      </c>
      <c r="DW48" s="36"/>
      <c r="DX48" s="36"/>
      <c r="DY48" s="36">
        <v>6.3</v>
      </c>
      <c r="DZ48" s="36"/>
      <c r="EA48" s="36"/>
      <c r="EB48" s="99">
        <f t="shared" si="224"/>
        <v>1.3398553806890685</v>
      </c>
      <c r="EC48" s="36">
        <f>EE48+EF48+EG48+EH48</f>
        <v>56.3</v>
      </c>
      <c r="ED48" s="36"/>
      <c r="EE48" s="36"/>
      <c r="EF48" s="36">
        <v>56.3</v>
      </c>
      <c r="EG48" s="36"/>
      <c r="EH48" s="36"/>
      <c r="EI48" s="99">
        <f t="shared" si="226"/>
        <v>11.973628243300723</v>
      </c>
      <c r="EJ48" s="36">
        <f>EL48+EM48+EN48+EO48</f>
        <v>470.2</v>
      </c>
      <c r="EK48" s="36"/>
      <c r="EL48" s="36"/>
      <c r="EM48" s="36">
        <f>56.3+413.9</f>
        <v>470.2</v>
      </c>
      <c r="EN48" s="36"/>
      <c r="EO48" s="36"/>
      <c r="EP48" s="99">
        <f t="shared" si="228"/>
        <v>100</v>
      </c>
      <c r="EQ48" s="36">
        <f t="shared" si="247"/>
        <v>140.1</v>
      </c>
      <c r="ER48" s="36"/>
      <c r="ES48" s="36"/>
      <c r="ET48" s="36">
        <v>140.1</v>
      </c>
      <c r="EU48" s="36"/>
      <c r="EV48" s="36"/>
      <c r="EW48" s="36">
        <f>EY48+EZ48+FA48+FB48</f>
        <v>5.9</v>
      </c>
      <c r="EX48" s="36"/>
      <c r="EY48" s="36"/>
      <c r="EZ48" s="36">
        <v>5.9</v>
      </c>
      <c r="FA48" s="36"/>
      <c r="FB48" s="36"/>
      <c r="FC48" s="99">
        <f t="shared" si="230"/>
        <v>4.211277658815132</v>
      </c>
      <c r="FD48" s="36">
        <f>FF48+FG48+FH48+FI48</f>
        <v>111.1</v>
      </c>
      <c r="FE48" s="36"/>
      <c r="FF48" s="36"/>
      <c r="FG48" s="36">
        <v>111.1</v>
      </c>
      <c r="FH48" s="36"/>
      <c r="FI48" s="36"/>
      <c r="FJ48" s="99">
        <f t="shared" si="232"/>
        <v>79.30049964311206</v>
      </c>
      <c r="FK48" s="36">
        <f>FM48+FN48+FO48+FP48</f>
        <v>117.1</v>
      </c>
      <c r="FL48" s="36"/>
      <c r="FM48" s="36"/>
      <c r="FN48" s="36">
        <v>117.1</v>
      </c>
      <c r="FO48" s="36"/>
      <c r="FP48" s="36"/>
      <c r="FQ48" s="99">
        <f t="shared" si="234"/>
        <v>83.58315488936474</v>
      </c>
      <c r="FR48" s="36">
        <f>FT48+FU48+FV48+FW48</f>
        <v>140.1</v>
      </c>
      <c r="FS48" s="36"/>
      <c r="FT48" s="36"/>
      <c r="FU48" s="36">
        <v>140.1</v>
      </c>
      <c r="FV48" s="36"/>
      <c r="FW48" s="36"/>
      <c r="FX48" s="99">
        <f t="shared" si="236"/>
        <v>100</v>
      </c>
      <c r="FY48" s="146">
        <v>150</v>
      </c>
      <c r="FZ48" s="26">
        <f>GB48+GC48+GD48+GE48</f>
        <v>216.9</v>
      </c>
      <c r="GA48" s="36"/>
      <c r="GB48" s="36"/>
      <c r="GC48" s="36">
        <v>216.9</v>
      </c>
      <c r="GD48" s="36"/>
      <c r="GE48" s="36"/>
      <c r="GF48" s="26">
        <f>GH48+GI48+GJ48+GK48</f>
        <v>5.9</v>
      </c>
      <c r="GG48" s="36"/>
      <c r="GH48" s="36"/>
      <c r="GI48" s="36">
        <v>5.9</v>
      </c>
      <c r="GJ48" s="36"/>
      <c r="GK48" s="36"/>
      <c r="GL48" s="14">
        <f t="shared" si="274"/>
        <v>2.720147533425542</v>
      </c>
      <c r="GM48" s="26">
        <f>GO48+GP48+GQ48+GR48</f>
        <v>111.1</v>
      </c>
      <c r="GN48" s="36"/>
      <c r="GO48" s="36"/>
      <c r="GP48" s="36">
        <v>111.1</v>
      </c>
      <c r="GQ48" s="36"/>
      <c r="GR48" s="36"/>
      <c r="GS48" s="14">
        <f t="shared" si="275"/>
        <v>51.2217611802674</v>
      </c>
      <c r="GT48" s="26">
        <f>GV48+GW48+GX48+GY48</f>
        <v>117.1</v>
      </c>
      <c r="GU48" s="36"/>
      <c r="GV48" s="36"/>
      <c r="GW48" s="36">
        <v>117.1</v>
      </c>
      <c r="GX48" s="36"/>
      <c r="GY48" s="36"/>
      <c r="GZ48" s="14">
        <f t="shared" si="276"/>
        <v>53.988012909174735</v>
      </c>
      <c r="HA48" s="26">
        <f>HC48+HD48+HE48+HF48</f>
        <v>3.6</v>
      </c>
      <c r="HB48" s="36"/>
      <c r="HC48" s="36"/>
      <c r="HD48" s="36">
        <v>3.6</v>
      </c>
      <c r="HE48" s="36"/>
      <c r="HF48" s="36"/>
      <c r="HG48" s="14">
        <f t="shared" si="277"/>
        <v>1.6597510373443984</v>
      </c>
      <c r="HH48" s="26">
        <f>HJ48+HK48+HL48+HM48</f>
        <v>6.9</v>
      </c>
      <c r="HI48" s="36"/>
      <c r="HJ48" s="36"/>
      <c r="HK48" s="36">
        <v>6.9</v>
      </c>
      <c r="HL48" s="36"/>
      <c r="HM48" s="36"/>
      <c r="HN48" s="14">
        <f t="shared" si="242"/>
        <v>3.18118948824343</v>
      </c>
      <c r="HO48" s="26">
        <f>HQ48+HR48+HS48+HT48</f>
        <v>216.9</v>
      </c>
      <c r="HP48" s="36"/>
      <c r="HQ48" s="36"/>
      <c r="HR48" s="36">
        <v>216.9</v>
      </c>
      <c r="HS48" s="36"/>
      <c r="HT48" s="36"/>
      <c r="HU48" s="14">
        <f t="shared" si="244"/>
        <v>100</v>
      </c>
    </row>
    <row r="49" spans="2:229" s="4" customFormat="1" ht="15.75" customHeight="1">
      <c r="B49" s="123" t="s">
        <v>31</v>
      </c>
      <c r="C49" s="123"/>
      <c r="BL49" s="6"/>
      <c r="BS49" s="6"/>
      <c r="BZ49" s="6"/>
      <c r="EB49" s="99"/>
      <c r="EI49" s="73"/>
      <c r="EP49" s="73"/>
      <c r="FC49" s="73"/>
      <c r="FJ49" s="73"/>
      <c r="FQ49" s="73"/>
      <c r="FX49" s="73"/>
      <c r="FY49" s="148"/>
      <c r="GL49" s="72"/>
      <c r="GS49" s="72"/>
      <c r="GZ49" s="72"/>
      <c r="HG49" s="72"/>
      <c r="HN49" s="14"/>
      <c r="HU49" s="14"/>
    </row>
    <row r="50" spans="2:229" ht="15.75" customHeight="1">
      <c r="B50" s="118" t="s">
        <v>88</v>
      </c>
      <c r="C50" s="118"/>
      <c r="EB50" s="99"/>
      <c r="EI50" s="73"/>
      <c r="EP50" s="73"/>
      <c r="FC50" s="73"/>
      <c r="FJ50" s="73"/>
      <c r="FQ50" s="73"/>
      <c r="FX50" s="73"/>
      <c r="FY50" s="148"/>
      <c r="GL50" s="72"/>
      <c r="GS50" s="72"/>
      <c r="GZ50" s="72"/>
      <c r="HG50" s="72"/>
      <c r="HN50" s="72"/>
      <c r="HU50" s="72"/>
    </row>
    <row r="51" spans="132:229" ht="19.5" customHeight="1">
      <c r="EB51" s="99"/>
      <c r="EI51" s="73"/>
      <c r="EP51" s="73"/>
      <c r="FC51" s="73"/>
      <c r="FJ51" s="73"/>
      <c r="FQ51" s="73"/>
      <c r="FX51" s="73"/>
      <c r="FY51" s="148"/>
      <c r="GL51" s="72"/>
      <c r="GS51" s="72"/>
      <c r="GZ51" s="72"/>
      <c r="HG51" s="72"/>
      <c r="HN51" s="72"/>
      <c r="HU51" s="72"/>
    </row>
    <row r="52" spans="132:229" ht="20.25">
      <c r="EB52" s="99"/>
      <c r="EI52" s="73"/>
      <c r="EP52" s="73"/>
      <c r="FC52" s="73"/>
      <c r="FJ52" s="73"/>
      <c r="FQ52" s="73"/>
      <c r="FX52" s="73"/>
      <c r="FY52" s="148"/>
      <c r="GL52" s="72"/>
      <c r="GS52" s="72"/>
      <c r="GZ52" s="72"/>
      <c r="HG52" s="72"/>
      <c r="HN52" s="72"/>
      <c r="HU52" s="72"/>
    </row>
    <row r="53" ht="20.25"/>
  </sheetData>
  <sheetProtection/>
  <mergeCells count="297">
    <mergeCell ref="B50:C50"/>
    <mergeCell ref="HN36:HN37"/>
    <mergeCell ref="HO36:HO37"/>
    <mergeCell ref="HP36:HT36"/>
    <mergeCell ref="HU36:HU37"/>
    <mergeCell ref="B38:C38"/>
    <mergeCell ref="B49:C49"/>
    <mergeCell ref="GZ36:GZ37"/>
    <mergeCell ref="HA36:HA37"/>
    <mergeCell ref="HB36:HF36"/>
    <mergeCell ref="HG36:HG37"/>
    <mergeCell ref="HH36:HH37"/>
    <mergeCell ref="HI36:HM36"/>
    <mergeCell ref="GL36:GL37"/>
    <mergeCell ref="GM36:GM37"/>
    <mergeCell ref="GN36:GR36"/>
    <mergeCell ref="GS36:GS37"/>
    <mergeCell ref="GT36:GT37"/>
    <mergeCell ref="GU36:GY36"/>
    <mergeCell ref="FX36:FX37"/>
    <mergeCell ref="FY36:FY37"/>
    <mergeCell ref="FZ36:FZ37"/>
    <mergeCell ref="GA36:GE36"/>
    <mergeCell ref="GF36:GF37"/>
    <mergeCell ref="GG36:GK36"/>
    <mergeCell ref="FJ36:FJ37"/>
    <mergeCell ref="FK36:FK37"/>
    <mergeCell ref="FL36:FP36"/>
    <mergeCell ref="FQ36:FQ37"/>
    <mergeCell ref="FR36:FR37"/>
    <mergeCell ref="FS36:FW36"/>
    <mergeCell ref="ER36:EV36"/>
    <mergeCell ref="EW36:EW37"/>
    <mergeCell ref="EX36:FB36"/>
    <mergeCell ref="FC36:FC37"/>
    <mergeCell ref="FD36:FD37"/>
    <mergeCell ref="FE36:FI36"/>
    <mergeCell ref="ED36:EH36"/>
    <mergeCell ref="EI36:EI37"/>
    <mergeCell ref="EJ36:EJ37"/>
    <mergeCell ref="EK36:EO36"/>
    <mergeCell ref="EP36:EP37"/>
    <mergeCell ref="EQ36:EQ37"/>
    <mergeCell ref="DP36:DT36"/>
    <mergeCell ref="DU36:DU37"/>
    <mergeCell ref="DV36:DV37"/>
    <mergeCell ref="DW36:EA36"/>
    <mergeCell ref="EB36:EB37"/>
    <mergeCell ref="EC36:EC37"/>
    <mergeCell ref="DB36:DF36"/>
    <mergeCell ref="DG36:DG37"/>
    <mergeCell ref="DH36:DH37"/>
    <mergeCell ref="DI36:DM36"/>
    <mergeCell ref="DN36:DN37"/>
    <mergeCell ref="DO36:DO37"/>
    <mergeCell ref="CN36:CN37"/>
    <mergeCell ref="CO36:CS36"/>
    <mergeCell ref="CT36:CT37"/>
    <mergeCell ref="CU36:CY36"/>
    <mergeCell ref="CZ36:CZ37"/>
    <mergeCell ref="DA36:DA37"/>
    <mergeCell ref="BZ36:BZ37"/>
    <mergeCell ref="CA36:CE36"/>
    <mergeCell ref="CF36:CF37"/>
    <mergeCell ref="CG36:CG37"/>
    <mergeCell ref="CH36:CL36"/>
    <mergeCell ref="CM36:CM37"/>
    <mergeCell ref="BL36:BL37"/>
    <mergeCell ref="BM36:BQ36"/>
    <mergeCell ref="BR36:BR37"/>
    <mergeCell ref="BS36:BS37"/>
    <mergeCell ref="BT36:BX36"/>
    <mergeCell ref="BY36:BY37"/>
    <mergeCell ref="AX36:AX37"/>
    <mergeCell ref="AY36:AY37"/>
    <mergeCell ref="AZ36:BD36"/>
    <mergeCell ref="BE36:BE37"/>
    <mergeCell ref="BF36:BF37"/>
    <mergeCell ref="BG36:BK36"/>
    <mergeCell ref="AF36:AJ36"/>
    <mergeCell ref="AK36:AK37"/>
    <mergeCell ref="AL36:AP36"/>
    <mergeCell ref="AQ36:AQ37"/>
    <mergeCell ref="AR36:AR37"/>
    <mergeCell ref="AS36:AW36"/>
    <mergeCell ref="R36:V36"/>
    <mergeCell ref="W36:W37"/>
    <mergeCell ref="X36:X37"/>
    <mergeCell ref="Y36:AC36"/>
    <mergeCell ref="AD36:AD37"/>
    <mergeCell ref="AE36:AE37"/>
    <mergeCell ref="HU20:HU21"/>
    <mergeCell ref="B22:C22"/>
    <mergeCell ref="B36:B37"/>
    <mergeCell ref="C36:C37"/>
    <mergeCell ref="D36:D37"/>
    <mergeCell ref="E36:I36"/>
    <mergeCell ref="J36:J37"/>
    <mergeCell ref="K36:O36"/>
    <mergeCell ref="P36:P37"/>
    <mergeCell ref="Q36:Q37"/>
    <mergeCell ref="HG20:HG21"/>
    <mergeCell ref="HH20:HH21"/>
    <mergeCell ref="HI20:HM20"/>
    <mergeCell ref="HN20:HN21"/>
    <mergeCell ref="HO20:HO21"/>
    <mergeCell ref="HP20:HT20"/>
    <mergeCell ref="GS20:GS21"/>
    <mergeCell ref="GT20:GT21"/>
    <mergeCell ref="GU20:GY20"/>
    <mergeCell ref="GZ20:GZ21"/>
    <mergeCell ref="HA20:HA21"/>
    <mergeCell ref="HB20:HF20"/>
    <mergeCell ref="GA20:GE20"/>
    <mergeCell ref="GF20:GF21"/>
    <mergeCell ref="GG20:GK20"/>
    <mergeCell ref="GL20:GL21"/>
    <mergeCell ref="GM20:GM21"/>
    <mergeCell ref="GN20:GR20"/>
    <mergeCell ref="FQ20:FQ21"/>
    <mergeCell ref="FR20:FR21"/>
    <mergeCell ref="FS20:FW20"/>
    <mergeCell ref="FX20:FX21"/>
    <mergeCell ref="FY20:FY21"/>
    <mergeCell ref="FZ20:FZ21"/>
    <mergeCell ref="FC20:FC21"/>
    <mergeCell ref="FD20:FD21"/>
    <mergeCell ref="FE20:FI20"/>
    <mergeCell ref="FJ20:FJ21"/>
    <mergeCell ref="FK20:FK21"/>
    <mergeCell ref="FL20:FP20"/>
    <mergeCell ref="EK20:EO20"/>
    <mergeCell ref="EP20:EP21"/>
    <mergeCell ref="EQ20:EQ21"/>
    <mergeCell ref="ER20:EV20"/>
    <mergeCell ref="EW20:EW21"/>
    <mergeCell ref="EX20:FB20"/>
    <mergeCell ref="DW20:EA20"/>
    <mergeCell ref="EB20:EB21"/>
    <mergeCell ref="EC20:EC21"/>
    <mergeCell ref="ED20:EH20"/>
    <mergeCell ref="EI20:EI21"/>
    <mergeCell ref="EJ20:EJ21"/>
    <mergeCell ref="DI20:DM20"/>
    <mergeCell ref="DN20:DN21"/>
    <mergeCell ref="DO20:DO21"/>
    <mergeCell ref="DP20:DT20"/>
    <mergeCell ref="DU20:DU21"/>
    <mergeCell ref="DV20:DV21"/>
    <mergeCell ref="CU20:CY20"/>
    <mergeCell ref="CZ20:CZ21"/>
    <mergeCell ref="DA20:DA21"/>
    <mergeCell ref="DB20:DF20"/>
    <mergeCell ref="DG20:DG21"/>
    <mergeCell ref="DH20:DH21"/>
    <mergeCell ref="CG20:CG21"/>
    <mergeCell ref="CH20:CL20"/>
    <mergeCell ref="CM20:CM21"/>
    <mergeCell ref="CN20:CN21"/>
    <mergeCell ref="CO20:CS20"/>
    <mergeCell ref="CT20:CT21"/>
    <mergeCell ref="BS20:BS21"/>
    <mergeCell ref="BT20:BX20"/>
    <mergeCell ref="BY20:BY21"/>
    <mergeCell ref="BZ20:BZ21"/>
    <mergeCell ref="CA20:CE20"/>
    <mergeCell ref="CF20:CF21"/>
    <mergeCell ref="BE20:BE21"/>
    <mergeCell ref="BF20:BF21"/>
    <mergeCell ref="BG20:BK20"/>
    <mergeCell ref="BL20:BL21"/>
    <mergeCell ref="BM20:BQ20"/>
    <mergeCell ref="BR20:BR21"/>
    <mergeCell ref="AQ20:AQ21"/>
    <mergeCell ref="AR20:AR21"/>
    <mergeCell ref="AS20:AW20"/>
    <mergeCell ref="AX20:AX21"/>
    <mergeCell ref="AY20:AY21"/>
    <mergeCell ref="AZ20:BD20"/>
    <mergeCell ref="Y20:AC20"/>
    <mergeCell ref="AD20:AD21"/>
    <mergeCell ref="AE20:AE21"/>
    <mergeCell ref="AF20:AJ20"/>
    <mergeCell ref="AK20:AK21"/>
    <mergeCell ref="AL20:AP20"/>
    <mergeCell ref="K20:O20"/>
    <mergeCell ref="P20:P21"/>
    <mergeCell ref="Q20:Q21"/>
    <mergeCell ref="R20:V20"/>
    <mergeCell ref="W20:W21"/>
    <mergeCell ref="X20:X21"/>
    <mergeCell ref="B8:C8"/>
    <mergeCell ref="B20:B21"/>
    <mergeCell ref="C20:C21"/>
    <mergeCell ref="D20:D21"/>
    <mergeCell ref="E20:I20"/>
    <mergeCell ref="J20:J21"/>
    <mergeCell ref="HO3:HO4"/>
    <mergeCell ref="HP3:HT3"/>
    <mergeCell ref="HU3:HU4"/>
    <mergeCell ref="B5:C5"/>
    <mergeCell ref="B6:C6"/>
    <mergeCell ref="B7:C7"/>
    <mergeCell ref="HA3:HA4"/>
    <mergeCell ref="HB3:HF3"/>
    <mergeCell ref="HG3:HG4"/>
    <mergeCell ref="HH3:HH4"/>
    <mergeCell ref="HI3:HM3"/>
    <mergeCell ref="HN3:HN4"/>
    <mergeCell ref="GM3:GM4"/>
    <mergeCell ref="GN3:GR3"/>
    <mergeCell ref="GS3:GS4"/>
    <mergeCell ref="GT3:GT4"/>
    <mergeCell ref="GU3:GY3"/>
    <mergeCell ref="GZ3:GZ4"/>
    <mergeCell ref="FY3:FY4"/>
    <mergeCell ref="FZ3:FZ4"/>
    <mergeCell ref="GA3:GE3"/>
    <mergeCell ref="GF3:GF4"/>
    <mergeCell ref="GG3:GK3"/>
    <mergeCell ref="GL3:GL4"/>
    <mergeCell ref="FK3:FK4"/>
    <mergeCell ref="FL3:FP3"/>
    <mergeCell ref="FQ3:FQ4"/>
    <mergeCell ref="FR3:FR4"/>
    <mergeCell ref="FS3:FW3"/>
    <mergeCell ref="FX3:FX4"/>
    <mergeCell ref="EW3:EW4"/>
    <mergeCell ref="EX3:FB3"/>
    <mergeCell ref="FC3:FC4"/>
    <mergeCell ref="FD3:FD4"/>
    <mergeCell ref="FE3:FI3"/>
    <mergeCell ref="FJ3:FJ4"/>
    <mergeCell ref="EI3:EI4"/>
    <mergeCell ref="EJ3:EJ4"/>
    <mergeCell ref="EK3:EO3"/>
    <mergeCell ref="EP3:EP4"/>
    <mergeCell ref="EQ3:EQ4"/>
    <mergeCell ref="ER3:EV3"/>
    <mergeCell ref="DU3:DU4"/>
    <mergeCell ref="DV3:DV4"/>
    <mergeCell ref="DW3:EA3"/>
    <mergeCell ref="EB3:EB4"/>
    <mergeCell ref="EC3:EC4"/>
    <mergeCell ref="ED3:EH3"/>
    <mergeCell ref="DG3:DG4"/>
    <mergeCell ref="DH3:DH4"/>
    <mergeCell ref="DI3:DM3"/>
    <mergeCell ref="DN3:DN4"/>
    <mergeCell ref="DO3:DO4"/>
    <mergeCell ref="DP3:DT3"/>
    <mergeCell ref="CO3:CS3"/>
    <mergeCell ref="CT3:CT4"/>
    <mergeCell ref="CU3:CY3"/>
    <mergeCell ref="CZ3:CZ4"/>
    <mergeCell ref="DA3:DA4"/>
    <mergeCell ref="DB3:DF3"/>
    <mergeCell ref="CA3:CE3"/>
    <mergeCell ref="CF3:CF4"/>
    <mergeCell ref="CG3:CG4"/>
    <mergeCell ref="CH3:CL3"/>
    <mergeCell ref="CM3:CM4"/>
    <mergeCell ref="CN3:CN4"/>
    <mergeCell ref="BM3:BQ3"/>
    <mergeCell ref="BR3:BR4"/>
    <mergeCell ref="BS3:BS4"/>
    <mergeCell ref="BT3:BX3"/>
    <mergeCell ref="BY3:BY4"/>
    <mergeCell ref="BZ3:BZ4"/>
    <mergeCell ref="AY3:AY4"/>
    <mergeCell ref="AZ3:BD3"/>
    <mergeCell ref="BE3:BE4"/>
    <mergeCell ref="BF3:BF4"/>
    <mergeCell ref="BG3:BK3"/>
    <mergeCell ref="BL3:BL4"/>
    <mergeCell ref="AK3:AK4"/>
    <mergeCell ref="AL3:AP3"/>
    <mergeCell ref="AQ3:AQ4"/>
    <mergeCell ref="AR3:AR4"/>
    <mergeCell ref="AS3:AW3"/>
    <mergeCell ref="AX3:AX4"/>
    <mergeCell ref="W3:W4"/>
    <mergeCell ref="X3:X4"/>
    <mergeCell ref="Y3:AC3"/>
    <mergeCell ref="AD3:AD4"/>
    <mergeCell ref="AE3:AE4"/>
    <mergeCell ref="AF3:AJ3"/>
    <mergeCell ref="B2:ES2"/>
    <mergeCell ref="B3:B4"/>
    <mergeCell ref="C3:C4"/>
    <mergeCell ref="D3:D4"/>
    <mergeCell ref="E3:I3"/>
    <mergeCell ref="J3:J4"/>
    <mergeCell ref="K3:O3"/>
    <mergeCell ref="P3:P4"/>
    <mergeCell ref="Q3:Q4"/>
    <mergeCell ref="R3:V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Economika_Shkileva</cp:lastModifiedBy>
  <cp:lastPrinted>2023-08-07T07:19:05Z</cp:lastPrinted>
  <dcterms:created xsi:type="dcterms:W3CDTF">1996-10-08T23:32:33Z</dcterms:created>
  <dcterms:modified xsi:type="dcterms:W3CDTF">2023-11-10T13:35:03Z</dcterms:modified>
  <cp:category/>
  <cp:version/>
  <cp:contentType/>
  <cp:contentStatus/>
</cp:coreProperties>
</file>